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ustomProperty1.bin" ContentType="application/vnd.openxmlformats-officedocument.spreadsheetml.customProperty"/>
  <Override PartName="/xl/customProperty2.bin" ContentType="application/vnd.openxmlformats-officedocument.spreadsheetml.customProperty"/>
  <Override PartName="/xl/customProperty3.bin" ContentType="application/vnd.openxmlformats-officedocument.spreadsheetml.customProperty"/>
  <Override PartName="/xl/customProperty4.bin" ContentType="application/vnd.openxmlformats-officedocument.spreadsheetml.customProperty"/>
  <Override PartName="/xl/customProperty5.bin" ContentType="application/vnd.openxmlformats-officedocument.spreadsheetml.customProperty"/>
  <Override PartName="/xl/customProperty6.bin" ContentType="application/vnd.openxmlformats-officedocument.spreadsheetml.customProperty"/>
  <Override PartName="/xl/customProperty7.bin" ContentType="application/vnd.openxmlformats-officedocument.spreadsheetml.customProperty"/>
  <Override PartName="/xl/customProperty8.bin" ContentType="application/vnd.openxmlformats-officedocument.spreadsheetml.customProperty"/>
  <Override PartName="/xl/customProperty9.bin" ContentType="application/vnd.openxmlformats-officedocument.spreadsheetml.customProperty"/>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531"/>
  <workbookPr/>
  <mc:AlternateContent xmlns:mc="http://schemas.openxmlformats.org/markup-compatibility/2006">
    <mc:Choice Requires="x15">
      <x15ac:absPath xmlns:x15ac="http://schemas.microsoft.com/office/spreadsheetml/2010/11/ac" url="https://d.docs.live.net/5fcee630ff770d8c/Desktop/Clerk/AUDIT/Audit 2023-2024/"/>
    </mc:Choice>
  </mc:AlternateContent>
  <xr:revisionPtr revIDLastSave="1" documentId="8_{C9A1DBB4-02A7-40E3-8DD2-7B3CF8432197}" xr6:coauthVersionLast="47" xr6:coauthVersionMax="47" xr10:uidLastSave="{7B14F2FC-F378-4502-9210-B20F6D36CBD6}"/>
  <bookViews>
    <workbookView xWindow="-108" yWindow="-108" windowWidth="23256" windowHeight="12456" tabRatio="874" activeTab="6" xr2:uid="{00000000-000D-0000-FFFF-FFFF00000000}"/>
  </bookViews>
  <sheets>
    <sheet name="Accounting Statement" sheetId="13" r:id="rId1"/>
    <sheet name="Box 2 Precept" sheetId="1" r:id="rId2"/>
    <sheet name="Box 3 Receipts" sheetId="7" r:id="rId3"/>
    <sheet name="Box 4 Staff costs" sheetId="8" r:id="rId4"/>
    <sheet name="Box 5 Loan repayments" sheetId="9" r:id="rId5"/>
    <sheet name="Box 6 Payments" sheetId="10" r:id="rId6"/>
    <sheet name="Reserves" sheetId="14" r:id="rId7"/>
    <sheet name="Box 9 Fixed assets" sheetId="11" r:id="rId8"/>
    <sheet name="Box 10 Borrowings" sheetId="12" r:id="rId9"/>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M14" i="14" l="1"/>
  <c r="F32" i="14"/>
  <c r="F19" i="14"/>
  <c r="G36" i="14" l="1"/>
  <c r="D14" i="10" l="1"/>
  <c r="D15" i="10"/>
  <c r="D16" i="10"/>
  <c r="D17" i="10"/>
  <c r="D18" i="10"/>
  <c r="E34" i="11" l="1"/>
  <c r="C34" i="11"/>
  <c r="C40" i="11"/>
  <c r="B40" i="11"/>
  <c r="D39" i="11"/>
  <c r="D38" i="11"/>
  <c r="D37" i="11"/>
  <c r="C13" i="13"/>
  <c r="D13" i="13"/>
  <c r="D40" i="11" l="1"/>
  <c r="F35" i="14"/>
  <c r="E4" i="14"/>
  <c r="F8" i="13"/>
  <c r="H8" i="13" s="1"/>
  <c r="E17" i="13"/>
  <c r="G17" i="13" s="1"/>
  <c r="E16" i="13"/>
  <c r="G16" i="13" s="1"/>
  <c r="E9" i="13"/>
  <c r="G9" i="13" s="1"/>
  <c r="E10" i="13"/>
  <c r="G10" i="13" s="1"/>
  <c r="E11" i="13"/>
  <c r="G11" i="13" s="1"/>
  <c r="E12" i="13"/>
  <c r="G12" i="13" s="1"/>
  <c r="E8" i="13"/>
  <c r="G8" i="13" s="1"/>
  <c r="F17" i="13"/>
  <c r="H17" i="13" s="1"/>
  <c r="F16" i="13"/>
  <c r="H16" i="13" s="1"/>
  <c r="F9" i="13"/>
  <c r="H9" i="13" s="1"/>
  <c r="F10" i="13"/>
  <c r="H10" i="13" s="1"/>
  <c r="F11" i="13"/>
  <c r="H11" i="13" s="1"/>
  <c r="F12" i="13"/>
  <c r="H12" i="13" s="1"/>
  <c r="J9" i="13" l="1"/>
  <c r="J17" i="13"/>
  <c r="J16" i="13"/>
  <c r="J12" i="13"/>
  <c r="J8" i="13"/>
  <c r="J11" i="13"/>
  <c r="J10" i="13"/>
  <c r="E4" i="12"/>
  <c r="C4" i="12"/>
  <c r="E4" i="11"/>
  <c r="C4" i="11"/>
  <c r="E4" i="10"/>
  <c r="C4" i="10"/>
  <c r="E4" i="9"/>
  <c r="C4" i="9"/>
  <c r="E4" i="8"/>
  <c r="C4" i="8"/>
  <c r="E4" i="7"/>
  <c r="C4" i="7"/>
  <c r="C4" i="1"/>
  <c r="E4" i="1"/>
  <c r="C19" i="12"/>
  <c r="B19" i="12"/>
  <c r="D18" i="12"/>
  <c r="D17" i="12"/>
  <c r="D16" i="12"/>
  <c r="D15" i="12"/>
  <c r="D14" i="12"/>
  <c r="D13" i="12"/>
  <c r="D12" i="12"/>
  <c r="F7" i="12" s="1"/>
  <c r="C28" i="11"/>
  <c r="B28" i="11"/>
  <c r="D27" i="11"/>
  <c r="D26" i="11"/>
  <c r="D25" i="11"/>
  <c r="D24" i="11"/>
  <c r="D23" i="11"/>
  <c r="D22" i="11"/>
  <c r="D21" i="11"/>
  <c r="D20" i="11"/>
  <c r="D19" i="11"/>
  <c r="D18" i="11"/>
  <c r="D17" i="11"/>
  <c r="D16" i="11"/>
  <c r="D15" i="11"/>
  <c r="D14" i="11"/>
  <c r="D13" i="11"/>
  <c r="C29" i="10"/>
  <c r="B29" i="10"/>
  <c r="D28" i="10"/>
  <c r="D27" i="10"/>
  <c r="D26" i="10"/>
  <c r="D25" i="10"/>
  <c r="D24" i="10"/>
  <c r="D23" i="10"/>
  <c r="D22" i="10"/>
  <c r="D21" i="10"/>
  <c r="D20" i="10"/>
  <c r="D19" i="10"/>
  <c r="C27" i="9"/>
  <c r="B27" i="9"/>
  <c r="D26" i="9"/>
  <c r="D25" i="9"/>
  <c r="D24" i="9"/>
  <c r="D23" i="9"/>
  <c r="D22" i="9"/>
  <c r="D21" i="9"/>
  <c r="D20" i="9"/>
  <c r="D19" i="9"/>
  <c r="D18" i="9"/>
  <c r="D17" i="9"/>
  <c r="D16" i="9"/>
  <c r="D15" i="9"/>
  <c r="D14" i="9"/>
  <c r="D13" i="9"/>
  <c r="D12" i="9"/>
  <c r="D27" i="9" s="1"/>
  <c r="C28" i="8"/>
  <c r="B28" i="8"/>
  <c r="D27" i="8"/>
  <c r="D26" i="8"/>
  <c r="D25" i="8"/>
  <c r="D24" i="8"/>
  <c r="D23" i="8"/>
  <c r="D22" i="8"/>
  <c r="D21" i="8"/>
  <c r="D20" i="8"/>
  <c r="D19" i="8"/>
  <c r="D18" i="8"/>
  <c r="D17" i="8"/>
  <c r="D16" i="8"/>
  <c r="D15" i="8"/>
  <c r="D14" i="8"/>
  <c r="D13" i="8"/>
  <c r="C30" i="7"/>
  <c r="B30" i="7"/>
  <c r="D15" i="7"/>
  <c r="D29" i="7"/>
  <c r="D28" i="7"/>
  <c r="D27" i="7"/>
  <c r="D26" i="7"/>
  <c r="D25" i="7"/>
  <c r="D24" i="7"/>
  <c r="D23" i="7"/>
  <c r="D22" i="7"/>
  <c r="D21" i="7"/>
  <c r="D20" i="7"/>
  <c r="D19" i="7"/>
  <c r="D18" i="7"/>
  <c r="D17" i="7"/>
  <c r="D16" i="7"/>
  <c r="D14" i="1"/>
  <c r="D15" i="1"/>
  <c r="D16" i="1"/>
  <c r="D17" i="1"/>
  <c r="D18" i="1"/>
  <c r="D19" i="1"/>
  <c r="C26" i="1"/>
  <c r="B26" i="1"/>
  <c r="D12" i="1"/>
  <c r="D13" i="1"/>
  <c r="D20" i="1"/>
  <c r="D21" i="1"/>
  <c r="D22" i="1"/>
  <c r="D23" i="1"/>
  <c r="D24" i="1"/>
  <c r="D25" i="1"/>
  <c r="E7" i="10" l="1"/>
  <c r="F7" i="10" s="1"/>
  <c r="D29" i="10"/>
  <c r="D30" i="7"/>
  <c r="E7" i="8"/>
  <c r="F7" i="8" s="1"/>
  <c r="E6" i="12"/>
  <c r="E7" i="12"/>
  <c r="E7" i="11"/>
  <c r="F7" i="11" s="1"/>
  <c r="E7" i="9"/>
  <c r="F7" i="9" s="1"/>
  <c r="E7" i="7"/>
  <c r="F7" i="7" s="1"/>
  <c r="C4" i="14"/>
  <c r="E7" i="1"/>
  <c r="F7" i="1" s="1"/>
  <c r="E6" i="8"/>
  <c r="E6" i="7"/>
  <c r="E6" i="9"/>
  <c r="E6" i="10"/>
  <c r="E6" i="11"/>
  <c r="E6" i="1"/>
  <c r="D19" i="12"/>
  <c r="D28" i="11"/>
  <c r="D28" i="8"/>
  <c r="D26" i="1"/>
</calcChain>
</file>

<file path=xl/sharedStrings.xml><?xml version="1.0" encoding="utf-8"?>
<sst xmlns="http://schemas.openxmlformats.org/spreadsheetml/2006/main" count="195" uniqueCount="113">
  <si>
    <t>Total</t>
  </si>
  <si>
    <t>Explanation (Ensure each explanation is quantified)</t>
  </si>
  <si>
    <t>2022/23</t>
  </si>
  <si>
    <t>Precept or rates and levies</t>
  </si>
  <si>
    <t>2022/23       £</t>
  </si>
  <si>
    <t>Difference</t>
  </si>
  <si>
    <t>Enter more lines as appropriate</t>
  </si>
  <si>
    <t>Use the table below to breakdown your explanation</t>
  </si>
  <si>
    <t>Other receipts</t>
  </si>
  <si>
    <t>Staff costs</t>
  </si>
  <si>
    <t>Loan interest &amp; capital repayments</t>
  </si>
  <si>
    <t>All other payments</t>
  </si>
  <si>
    <t>Total fixed assets inc. long term investments</t>
  </si>
  <si>
    <t>(include any new additions or sold assets which should be reflected in other receipts or other payments)</t>
  </si>
  <si>
    <t>Total borrowings</t>
  </si>
  <si>
    <t>Year ending</t>
  </si>
  <si>
    <t>Notes and guidance</t>
  </si>
  <si>
    <t>1. Balances brought forward</t>
  </si>
  <si>
    <t>2. (+) Precept or Rates and Levies</t>
  </si>
  <si>
    <t>Total amount of precept (or for IDBs rates and levies) received or receivable in the year. Exclude any grants received.</t>
  </si>
  <si>
    <t>3. (+) Total other receipts</t>
  </si>
  <si>
    <t>Total income or receipts as recorded in the cashbook less the precept or rates/levies received (line 2). Include any grants received.</t>
  </si>
  <si>
    <t>4. (-) Staff costs</t>
  </si>
  <si>
    <t>Total expenditure or payments made to and on behalf of all employees.  Include gross salaries and wages, employers NI contirbutions, employers pension contributions, gratuities and severance payments.</t>
  </si>
  <si>
    <t>5. (-) Loan interest/capital repayments</t>
  </si>
  <si>
    <t>Total expenditure of payments of capital and interest made during the year on the authority's borrowings (if any).</t>
  </si>
  <si>
    <t>6. (-) All other payments</t>
  </si>
  <si>
    <t>Total expenditure or payments as recorded in the cashbook less staff costs (line 4) and loan interest/capital repayments (line 5).</t>
  </si>
  <si>
    <t>7. (=) Balances carried forward</t>
  </si>
  <si>
    <t>Total balances and reserves at the end of the year.  Must equal (1+2+3) - (4+5+6).</t>
  </si>
  <si>
    <t>8. Total value of cash and short term investments</t>
  </si>
  <si>
    <r>
      <t xml:space="preserve">The sum of all current and deposit bank accounts, cash holdings and short term investments held as at 31 March - </t>
    </r>
    <r>
      <rPr>
        <b/>
        <sz val="11"/>
        <color theme="1"/>
        <rFont val="Calibri"/>
        <family val="2"/>
        <scheme val="minor"/>
      </rPr>
      <t>to agree with bank reconciliation.</t>
    </r>
  </si>
  <si>
    <t>9. Total fixed assets plus long term investments and assets</t>
  </si>
  <si>
    <t>The value of all the property the authority owns - it is made up of all its fixed assets and long term investments as at 31 March.</t>
  </si>
  <si>
    <t>10. Total borrowings</t>
  </si>
  <si>
    <t>The outstanding capital balances as at 31 March of all loans from third parties (including PWLB).</t>
  </si>
  <si>
    <t>Total balances and reserves at the beginning of the year as recorded in the financial records.  Value must agree to Box 7 of previous year</t>
  </si>
  <si>
    <t>Please round all figures to nearest £1.  Do not leave any boxes blank and report £0 or Nil balances.  All figures must agree to underlying financial records.</t>
  </si>
  <si>
    <t>By completing this box, the figures will pull through to the relevant tabs of the workbook to assist you in reporting on the significant variances</t>
  </si>
  <si>
    <t>% Change</t>
  </si>
  <si>
    <t>(consider any fixed assets that have been sold and ensure reflected in explanation in box 9 fixed assets)</t>
  </si>
  <si>
    <t>(consider any fixed assets that have been purchased and reflect in explanation in box 9 fixed assets)</t>
  </si>
  <si>
    <t>Explanation required</t>
  </si>
  <si>
    <t>Variance £</t>
  </si>
  <si>
    <t>Variance %</t>
  </si>
  <si>
    <t>Reserves</t>
  </si>
  <si>
    <t>Box 7</t>
  </si>
  <si>
    <t>Precept</t>
  </si>
  <si>
    <t>£</t>
  </si>
  <si>
    <t>Earmarked reserves:</t>
  </si>
  <si>
    <t>Bal c/f checker</t>
  </si>
  <si>
    <t>Accounting statements 2023-24</t>
  </si>
  <si>
    <t>2023/24</t>
  </si>
  <si>
    <t>2023/24       £</t>
  </si>
  <si>
    <t>Please ensure you complete the value for both years, please do not provide the movement only.</t>
  </si>
  <si>
    <t>Is this purchase an asset and reflected in Box 9</t>
  </si>
  <si>
    <t>Fixed assets</t>
  </si>
  <si>
    <t>Long Term investments</t>
  </si>
  <si>
    <t>Please provide 3rd party confirmation if a non PWLB loan</t>
  </si>
  <si>
    <t>Please explain in the Reserves tab</t>
  </si>
  <si>
    <t>Is this asset movement reflected in Box 3 or Box 6</t>
  </si>
  <si>
    <t>If No please explain why</t>
  </si>
  <si>
    <t>Please provide value of investments held at each year end</t>
  </si>
  <si>
    <t>Identify and quantify, changes in head count, pay awards, change in hours, please provide a value</t>
  </si>
  <si>
    <t>New lap top</t>
  </si>
  <si>
    <t>New handrails along 5 sections of the footpath/steps</t>
  </si>
  <si>
    <t>new repalcement ticket machine for Portwrinkle car park</t>
  </si>
  <si>
    <t>New Gazeebo shelter for the Open Space project.</t>
  </si>
  <si>
    <t>new lower steps and rails for new permissive footpath Finnygook walk</t>
  </si>
  <si>
    <t>Safer surface matting play park</t>
  </si>
  <si>
    <t>Safer surface matting at play park and Open Space</t>
  </si>
  <si>
    <t xml:space="preserve">New bench for Portwrinkle </t>
  </si>
  <si>
    <t>refillable soap dispensers fro Public toilets</t>
  </si>
  <si>
    <t>external defib cabinets x 2</t>
  </si>
  <si>
    <t>mini portable heater for office</t>
  </si>
  <si>
    <t>yes</t>
  </si>
  <si>
    <t>yes, replacement fro older wooden bench</t>
  </si>
  <si>
    <t>yes , replacement for broken cabinets</t>
  </si>
  <si>
    <t>yes.</t>
  </si>
  <si>
    <t>please note that the asset register total  does not increase by  the full £4964.26 as both th ebench and the defib cabinets were replacement assets.</t>
  </si>
  <si>
    <t>Defibrillators</t>
  </si>
  <si>
    <t>Parish Plans/projects</t>
  </si>
  <si>
    <t>Election</t>
  </si>
  <si>
    <t>Asset replacement</t>
  </si>
  <si>
    <t>Park/ Open Space</t>
  </si>
  <si>
    <t>Clerk/locum</t>
  </si>
  <si>
    <t>General Maintenance</t>
  </si>
  <si>
    <t>Cil Levey</t>
  </si>
  <si>
    <t xml:space="preserve">Car park </t>
  </si>
  <si>
    <t>Flowerbeds</t>
  </si>
  <si>
    <t>Public toilets</t>
  </si>
  <si>
    <t>ticket machine car park</t>
  </si>
  <si>
    <t>Enforcement</t>
  </si>
  <si>
    <t>replanting and costs of future larger scale  plans/equipment needed</t>
  </si>
  <si>
    <t xml:space="preserve">Asset replacement, bukk buy of ticket reel stock, sitework and signage </t>
  </si>
  <si>
    <t>Additional emergency Enforcement costs for car park/yellow lines. Due primarily to mobile homes overnight over summer</t>
  </si>
  <si>
    <t>Resurfacing and drainage (erosion next to cliff)  and revision to Car Park Order</t>
  </si>
  <si>
    <t>Devolution budget. Non Precepted</t>
  </si>
  <si>
    <t>Parish Precept</t>
  </si>
  <si>
    <t>Gen reserves 1-2months running costs, contingency.</t>
  </si>
  <si>
    <t>General reserves devolution</t>
  </si>
  <si>
    <t xml:space="preserve">To cover up to 6 months running costs of devolution budget/ toilets i.e. if loss of income from Ticket machine where not covered by insurance i.e. COVID/loss of cleaning staff have to employ higher costs of agency whilst finding replacements. Landslip as adjacent to sea front cliff,  Plus cover for fault at machine/ lack of income /being replaced. Although more could be allocated to Public toilet renovations. </t>
  </si>
  <si>
    <t>Total General reserve</t>
  </si>
  <si>
    <t>Totals in each account at the end of Year March 31st 2024</t>
  </si>
  <si>
    <t>Parish Savings</t>
  </si>
  <si>
    <t>Devolution  Deposit</t>
  </si>
  <si>
    <t>Devolutuion  savings</t>
  </si>
  <si>
    <t>Llyods  Devolution</t>
  </si>
  <si>
    <r>
      <t>Please note: We run the</t>
    </r>
    <r>
      <rPr>
        <sz val="11"/>
        <color rgb="FFFFC000"/>
        <rFont val="Trebuchet MS"/>
        <family val="2"/>
      </rPr>
      <t xml:space="preserve"> devolution</t>
    </r>
    <r>
      <rPr>
        <sz val="11"/>
        <color theme="1"/>
        <rFont val="Trebuchet MS"/>
        <family val="2"/>
      </rPr>
      <t xml:space="preserve"> accounts separatly from the Parish Precept account. </t>
    </r>
    <r>
      <rPr>
        <sz val="11"/>
        <color rgb="FFFFC000"/>
        <rFont val="Trebuchet MS"/>
        <family val="2"/>
      </rPr>
      <t>The Devolution accounts</t>
    </r>
    <r>
      <rPr>
        <sz val="11"/>
        <color theme="1"/>
        <rFont val="Trebuchet MS"/>
        <family val="2"/>
      </rPr>
      <t xml:space="preserve"> cover the running of primarily the car park and Public Toilets which were devolved from Cornwall Council. We use the Car Park revenue to fund the running of the toilets, Car park and its enforcement pus the maintenance of the flower beds. This is to ensure that the parishioners do not have to face an increase to the precept to fund Public Toilets and Car Park - used by majority of visitors from elsewhere going to the beach. We did this so that the Public Toilets were not closed by Cornwall Council.</t>
    </r>
  </si>
  <si>
    <t>includes bench donation £465</t>
  </si>
  <si>
    <t>is the toatl reserves in the non precept devolution account.</t>
  </si>
  <si>
    <t>Total reserves inall accounts  (must agree to Box 7)</t>
  </si>
  <si>
    <t>New windows, replacement of fixtures, plumbing/larger repairs and  renovation modernisation to building and fixtures/fittings (long-term)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</si>
</sst>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3" formatCode="_-* #,##0.00_-;\-* #,##0.00_-;_-* &quot;-&quot;??_-;_-@_-"/>
  </numFmts>
  <fonts count="22" x14ac:knownFonts="1">
    <font>
      <sz val="11"/>
      <color theme="1"/>
      <name val="Calibri"/>
      <family val="2"/>
      <scheme val="minor"/>
    </font>
    <font>
      <i/>
      <sz val="8"/>
      <color theme="1"/>
      <name val="Calibri"/>
      <family val="2"/>
      <scheme val="minor"/>
    </font>
    <font>
      <b/>
      <i/>
      <sz val="11"/>
      <color theme="1"/>
      <name val="Calibri"/>
      <family val="2"/>
      <scheme val="minor"/>
    </font>
    <font>
      <b/>
      <sz val="10"/>
      <color theme="1"/>
      <name val="Calibri"/>
      <family val="2"/>
      <scheme val="minor"/>
    </font>
    <font>
      <sz val="11"/>
      <color theme="1"/>
      <name val="Calibri"/>
      <family val="2"/>
      <scheme val="minor"/>
    </font>
    <font>
      <b/>
      <i/>
      <sz val="8"/>
      <color rgb="FFFF0000"/>
      <name val="Calibri"/>
      <family val="2"/>
      <scheme val="minor"/>
    </font>
    <font>
      <b/>
      <sz val="11"/>
      <color theme="1"/>
      <name val="Calibri"/>
      <family val="2"/>
      <scheme val="minor"/>
    </font>
    <font>
      <sz val="11"/>
      <name val="Calibri"/>
      <family val="2"/>
      <scheme val="minor"/>
    </font>
    <font>
      <b/>
      <i/>
      <sz val="11"/>
      <name val="Calibri"/>
      <family val="2"/>
      <scheme val="minor"/>
    </font>
    <font>
      <i/>
      <sz val="11"/>
      <color theme="1"/>
      <name val="Calibri"/>
      <family val="2"/>
      <scheme val="minor"/>
    </font>
    <font>
      <b/>
      <u/>
      <sz val="11"/>
      <color theme="1"/>
      <name val="Calibri"/>
      <family val="2"/>
      <scheme val="minor"/>
    </font>
    <font>
      <b/>
      <i/>
      <sz val="8"/>
      <name val="Calibri"/>
      <family val="2"/>
      <scheme val="minor"/>
    </font>
    <font>
      <b/>
      <i/>
      <sz val="10"/>
      <color rgb="FFFF0000"/>
      <name val="Trebuchet MS"/>
      <family val="2"/>
    </font>
    <font>
      <b/>
      <i/>
      <sz val="10"/>
      <color rgb="FF00B0F0"/>
      <name val="Trebuchet MS"/>
      <family val="2"/>
    </font>
    <font>
      <sz val="11"/>
      <color rgb="FF00B0F0"/>
      <name val="Calibri"/>
      <family val="2"/>
      <scheme val="minor"/>
    </font>
    <font>
      <sz val="11"/>
      <color theme="1"/>
      <name val="Trebuchet MS"/>
      <family val="2"/>
    </font>
    <font>
      <b/>
      <sz val="11"/>
      <color theme="1"/>
      <name val="Trebuchet MS"/>
      <family val="2"/>
    </font>
    <font>
      <b/>
      <u/>
      <sz val="11"/>
      <color theme="1"/>
      <name val="Trebuchet MS"/>
      <family val="2"/>
    </font>
    <font>
      <b/>
      <i/>
      <sz val="11"/>
      <color rgb="FFFF0000"/>
      <name val="Calibri"/>
      <family val="2"/>
      <scheme val="minor"/>
    </font>
    <font>
      <sz val="10"/>
      <name val="Arial"/>
      <family val="2"/>
    </font>
    <font>
      <sz val="10"/>
      <color theme="1"/>
      <name val="Calibri"/>
      <family val="2"/>
    </font>
    <font>
      <sz val="11"/>
      <color rgb="FFFFC000"/>
      <name val="Trebuchet MS"/>
      <family val="2"/>
    </font>
  </fonts>
  <fills count="7">
    <fill>
      <patternFill patternType="none"/>
    </fill>
    <fill>
      <patternFill patternType="gray125"/>
    </fill>
    <fill>
      <patternFill patternType="solid">
        <fgColor theme="0" tint="-0.14999847407452621"/>
        <bgColor indexed="64"/>
      </patternFill>
    </fill>
    <fill>
      <patternFill patternType="solid">
        <fgColor theme="3" tint="0.79998168889431442"/>
        <bgColor indexed="64"/>
      </patternFill>
    </fill>
    <fill>
      <patternFill patternType="solid">
        <fgColor theme="4" tint="0.79998168889431442"/>
        <bgColor indexed="64"/>
      </patternFill>
    </fill>
    <fill>
      <patternFill patternType="solid">
        <fgColor theme="2" tint="-9.9978637043366805E-2"/>
        <bgColor indexed="64"/>
      </patternFill>
    </fill>
    <fill>
      <patternFill patternType="solid">
        <fgColor rgb="FFFFFF00"/>
        <bgColor indexed="64"/>
      </patternFill>
    </fill>
  </fills>
  <borders count="1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bottom/>
      <diagonal/>
    </border>
    <border>
      <left style="thin">
        <color indexed="64"/>
      </left>
      <right/>
      <top style="medium">
        <color indexed="64"/>
      </top>
      <bottom style="thin">
        <color indexed="64"/>
      </bottom>
      <diagonal/>
    </border>
    <border>
      <left style="thin">
        <color indexed="64"/>
      </left>
      <right/>
      <top style="thin">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right/>
      <top style="thin">
        <color indexed="64"/>
      </top>
      <bottom/>
      <diagonal/>
    </border>
    <border>
      <left/>
      <right/>
      <top style="thin">
        <color indexed="64"/>
      </top>
      <bottom style="double">
        <color indexed="64"/>
      </bottom>
      <diagonal/>
    </border>
  </borders>
  <cellStyleXfs count="3">
    <xf numFmtId="0" fontId="0" fillId="0" borderId="0"/>
    <xf numFmtId="9" fontId="4" fillId="0" borderId="0" applyFont="0" applyFill="0" applyBorder="0" applyAlignment="0" applyProtection="0"/>
    <xf numFmtId="43" fontId="4" fillId="0" borderId="0" applyFont="0" applyFill="0" applyBorder="0" applyAlignment="0" applyProtection="0"/>
  </cellStyleXfs>
  <cellXfs count="93">
    <xf numFmtId="0" fontId="0" fillId="0" borderId="0" xfId="0"/>
    <xf numFmtId="0" fontId="0" fillId="0" borderId="1" xfId="0" applyBorder="1"/>
    <xf numFmtId="0" fontId="1" fillId="0" borderId="0" xfId="0" applyFont="1"/>
    <xf numFmtId="0" fontId="3" fillId="0" borderId="0" xfId="0" applyFont="1"/>
    <xf numFmtId="0" fontId="3" fillId="2" borderId="1" xfId="0" applyFont="1" applyFill="1" applyBorder="1" applyAlignment="1">
      <alignment horizontal="center" wrapText="1"/>
    </xf>
    <xf numFmtId="0" fontId="3" fillId="2" borderId="1" xfId="0" applyFont="1" applyFill="1" applyBorder="1" applyAlignment="1">
      <alignment wrapText="1"/>
    </xf>
    <xf numFmtId="9" fontId="2" fillId="0" borderId="1" xfId="1" applyFont="1" applyBorder="1"/>
    <xf numFmtId="0" fontId="5" fillId="0" borderId="0" xfId="0" applyFont="1"/>
    <xf numFmtId="0" fontId="6" fillId="0" borderId="0" xfId="0" applyFont="1"/>
    <xf numFmtId="0" fontId="6" fillId="0" borderId="1" xfId="0" applyFont="1" applyBorder="1" applyAlignment="1">
      <alignment horizontal="right"/>
    </xf>
    <xf numFmtId="0" fontId="6" fillId="0" borderId="1" xfId="0" applyFont="1" applyBorder="1"/>
    <xf numFmtId="0" fontId="7" fillId="0" borderId="0" xfId="0" applyFont="1"/>
    <xf numFmtId="0" fontId="7" fillId="0" borderId="1" xfId="0" applyFont="1" applyBorder="1"/>
    <xf numFmtId="0" fontId="8" fillId="0" borderId="1" xfId="0" applyFont="1" applyBorder="1"/>
    <xf numFmtId="0" fontId="9" fillId="0" borderId="0" xfId="0" applyFont="1"/>
    <xf numFmtId="0" fontId="10" fillId="0" borderId="0" xfId="0" applyFont="1"/>
    <xf numFmtId="0" fontId="11" fillId="0" borderId="0" xfId="0" applyFont="1"/>
    <xf numFmtId="0" fontId="8" fillId="0" borderId="0" xfId="0" applyFont="1"/>
    <xf numFmtId="0" fontId="12" fillId="0" borderId="0" xfId="0" applyFont="1"/>
    <xf numFmtId="0" fontId="13" fillId="0" borderId="0" xfId="0" applyFont="1"/>
    <xf numFmtId="0" fontId="14" fillId="0" borderId="0" xfId="0" applyFont="1"/>
    <xf numFmtId="0" fontId="0" fillId="0" borderId="0" xfId="0" applyAlignment="1">
      <alignment horizontal="left" vertical="top"/>
    </xf>
    <xf numFmtId="0" fontId="0" fillId="0" borderId="0" xfId="0" applyAlignment="1">
      <alignment vertical="top" wrapText="1"/>
    </xf>
    <xf numFmtId="0" fontId="0" fillId="0" borderId="9" xfId="0" applyBorder="1" applyAlignment="1">
      <alignment vertical="top" wrapText="1"/>
    </xf>
    <xf numFmtId="0" fontId="0" fillId="0" borderId="0" xfId="0" applyAlignment="1">
      <alignment horizontal="left" vertical="top" wrapText="1"/>
    </xf>
    <xf numFmtId="0" fontId="0" fillId="0" borderId="9" xfId="0" applyBorder="1" applyAlignment="1">
      <alignment horizontal="left" vertical="top" wrapText="1"/>
    </xf>
    <xf numFmtId="0" fontId="10" fillId="0" borderId="0" xfId="0" applyFont="1" applyAlignment="1">
      <alignment vertical="top" wrapText="1"/>
    </xf>
    <xf numFmtId="0" fontId="0" fillId="2" borderId="4" xfId="0" applyFill="1" applyBorder="1" applyAlignment="1">
      <alignment vertical="top" wrapText="1"/>
    </xf>
    <xf numFmtId="0" fontId="0" fillId="2" borderId="6" xfId="0" applyFill="1" applyBorder="1" applyAlignment="1">
      <alignment vertical="top" wrapText="1"/>
    </xf>
    <xf numFmtId="15" fontId="6" fillId="2" borderId="1" xfId="0" applyNumberFormat="1" applyFont="1" applyFill="1" applyBorder="1" applyAlignment="1">
      <alignment horizontal="center"/>
    </xf>
    <xf numFmtId="0" fontId="0" fillId="3" borderId="6" xfId="0" applyFill="1" applyBorder="1" applyAlignment="1">
      <alignment horizontal="left" vertical="top" wrapText="1"/>
    </xf>
    <xf numFmtId="0" fontId="0" fillId="3" borderId="6" xfId="0" applyFill="1" applyBorder="1" applyAlignment="1">
      <alignment vertical="top" wrapText="1"/>
    </xf>
    <xf numFmtId="0" fontId="0" fillId="3" borderId="7" xfId="0" applyFill="1" applyBorder="1" applyAlignment="1">
      <alignment vertical="top" wrapText="1"/>
    </xf>
    <xf numFmtId="0" fontId="0" fillId="3" borderId="4" xfId="0" applyFill="1" applyBorder="1" applyAlignment="1">
      <alignment vertical="top" wrapText="1"/>
    </xf>
    <xf numFmtId="0" fontId="0" fillId="4" borderId="1" xfId="0" applyFill="1" applyBorder="1" applyAlignment="1">
      <alignment horizontal="left" vertical="top"/>
    </xf>
    <xf numFmtId="0" fontId="0" fillId="4" borderId="8" xfId="0" applyFill="1" applyBorder="1" applyAlignment="1">
      <alignment horizontal="left" vertical="top"/>
    </xf>
    <xf numFmtId="0" fontId="0" fillId="3" borderId="1" xfId="0" applyFill="1" applyBorder="1"/>
    <xf numFmtId="0" fontId="6" fillId="2" borderId="10" xfId="0" applyFont="1" applyFill="1" applyBorder="1" applyAlignment="1">
      <alignment horizontal="center" vertical="top" wrapText="1"/>
    </xf>
    <xf numFmtId="0" fontId="6" fillId="2" borderId="2" xfId="0" applyFont="1" applyFill="1" applyBorder="1" applyAlignment="1">
      <alignment horizontal="center" vertical="top" wrapText="1"/>
    </xf>
    <xf numFmtId="0" fontId="0" fillId="3" borderId="2" xfId="0" applyFill="1" applyBorder="1" applyAlignment="1">
      <alignment horizontal="left" vertical="top" wrapText="1"/>
    </xf>
    <xf numFmtId="0" fontId="0" fillId="3" borderId="11" xfId="0" applyFill="1" applyBorder="1" applyAlignment="1">
      <alignment horizontal="left" vertical="top" wrapText="1"/>
    </xf>
    <xf numFmtId="0" fontId="0" fillId="3" borderId="10" xfId="0" applyFill="1" applyBorder="1" applyAlignment="1">
      <alignment horizontal="left" vertical="top" wrapText="1"/>
    </xf>
    <xf numFmtId="0" fontId="6" fillId="2" borderId="12" xfId="0" applyFont="1" applyFill="1" applyBorder="1" applyAlignment="1">
      <alignment horizontal="center" vertical="top" wrapText="1"/>
    </xf>
    <xf numFmtId="0" fontId="0" fillId="5" borderId="13" xfId="0" applyFill="1" applyBorder="1"/>
    <xf numFmtId="0" fontId="0" fillId="5" borderId="13" xfId="0" applyFill="1" applyBorder="1" applyAlignment="1">
      <alignment horizontal="left" vertical="top"/>
    </xf>
    <xf numFmtId="0" fontId="0" fillId="5" borderId="12" xfId="0" applyFill="1" applyBorder="1"/>
    <xf numFmtId="0" fontId="0" fillId="0" borderId="13" xfId="0" applyBorder="1" applyAlignment="1">
      <alignment horizontal="left" vertical="top" wrapText="1"/>
    </xf>
    <xf numFmtId="0" fontId="6" fillId="2" borderId="10" xfId="0" applyFont="1" applyFill="1" applyBorder="1" applyAlignment="1">
      <alignment horizontal="center"/>
    </xf>
    <xf numFmtId="15" fontId="6" fillId="2" borderId="2" xfId="0" applyNumberFormat="1" applyFont="1" applyFill="1" applyBorder="1" applyAlignment="1">
      <alignment horizontal="center"/>
    </xf>
    <xf numFmtId="9" fontId="0" fillId="4" borderId="2" xfId="1" applyFont="1" applyFill="1" applyBorder="1" applyAlignment="1">
      <alignment horizontal="center" vertical="top"/>
    </xf>
    <xf numFmtId="0" fontId="0" fillId="4" borderId="2" xfId="0" applyFill="1" applyBorder="1" applyAlignment="1">
      <alignment horizontal="center" vertical="top"/>
    </xf>
    <xf numFmtId="0" fontId="0" fillId="4" borderId="11" xfId="0" applyFill="1" applyBorder="1" applyAlignment="1">
      <alignment horizontal="center" vertical="top"/>
    </xf>
    <xf numFmtId="0" fontId="0" fillId="0" borderId="9" xfId="0" applyBorder="1" applyAlignment="1">
      <alignment horizontal="center"/>
    </xf>
    <xf numFmtId="0" fontId="0" fillId="4" borderId="10" xfId="0" applyFill="1" applyBorder="1" applyAlignment="1">
      <alignment horizontal="center" vertical="top"/>
    </xf>
    <xf numFmtId="0" fontId="0" fillId="2" borderId="10" xfId="0" applyFill="1" applyBorder="1" applyAlignment="1">
      <alignment horizontal="center" vertical="top"/>
    </xf>
    <xf numFmtId="0" fontId="0" fillId="2" borderId="2" xfId="0" applyFill="1" applyBorder="1" applyAlignment="1">
      <alignment horizontal="center" vertical="top"/>
    </xf>
    <xf numFmtId="0" fontId="0" fillId="2" borderId="11" xfId="0" applyFill="1" applyBorder="1" applyAlignment="1">
      <alignment horizontal="center" vertical="top"/>
    </xf>
    <xf numFmtId="9" fontId="0" fillId="2" borderId="10" xfId="1" applyFont="1" applyFill="1" applyBorder="1" applyAlignment="1">
      <alignment horizontal="center" vertical="top"/>
    </xf>
    <xf numFmtId="9" fontId="0" fillId="4" borderId="11" xfId="1" applyFont="1" applyFill="1" applyBorder="1" applyAlignment="1">
      <alignment horizontal="center" vertical="top"/>
    </xf>
    <xf numFmtId="0" fontId="15" fillId="0" borderId="0" xfId="0" applyFont="1"/>
    <xf numFmtId="0" fontId="16" fillId="0" borderId="0" xfId="0" applyFont="1"/>
    <xf numFmtId="0" fontId="15" fillId="6" borderId="0" xfId="0" applyFont="1" applyFill="1"/>
    <xf numFmtId="0" fontId="15" fillId="0" borderId="14" xfId="0" applyFont="1" applyBorder="1"/>
    <xf numFmtId="0" fontId="16" fillId="0" borderId="15" xfId="0" applyFont="1" applyBorder="1"/>
    <xf numFmtId="0" fontId="17" fillId="0" borderId="0" xfId="0" applyFont="1"/>
    <xf numFmtId="0" fontId="15" fillId="3" borderId="1" xfId="0" applyFont="1" applyFill="1" applyBorder="1"/>
    <xf numFmtId="0" fontId="15" fillId="0" borderId="0" xfId="0" applyFont="1" applyAlignment="1">
      <alignment horizontal="right"/>
    </xf>
    <xf numFmtId="43" fontId="0" fillId="4" borderId="1" xfId="2" applyFont="1" applyFill="1" applyBorder="1" applyAlignment="1">
      <alignment horizontal="center" vertical="top"/>
    </xf>
    <xf numFmtId="43" fontId="0" fillId="2" borderId="8" xfId="2" applyFont="1" applyFill="1" applyBorder="1" applyAlignment="1">
      <alignment horizontal="center" vertical="top"/>
    </xf>
    <xf numFmtId="43" fontId="0" fillId="4" borderId="5" xfId="2" applyFont="1" applyFill="1" applyBorder="1" applyAlignment="1">
      <alignment horizontal="center" vertical="top"/>
    </xf>
    <xf numFmtId="43" fontId="0" fillId="4" borderId="8" xfId="2" applyFont="1" applyFill="1" applyBorder="1" applyAlignment="1">
      <alignment horizontal="center" vertical="top"/>
    </xf>
    <xf numFmtId="0" fontId="3" fillId="2" borderId="2" xfId="0" applyFont="1" applyFill="1" applyBorder="1" applyAlignment="1">
      <alignment wrapText="1"/>
    </xf>
    <xf numFmtId="0" fontId="0" fillId="0" borderId="3" xfId="0" applyBorder="1" applyAlignment="1">
      <alignment wrapText="1"/>
    </xf>
    <xf numFmtId="0" fontId="8" fillId="2" borderId="1" xfId="0" applyFont="1" applyFill="1" applyBorder="1"/>
    <xf numFmtId="0" fontId="6" fillId="2" borderId="1" xfId="0" applyFont="1" applyFill="1" applyBorder="1"/>
    <xf numFmtId="0" fontId="18" fillId="0" borderId="0" xfId="0" applyFont="1"/>
    <xf numFmtId="40" fontId="19" fillId="0" borderId="0" xfId="0" applyNumberFormat="1" applyFont="1"/>
    <xf numFmtId="0" fontId="7" fillId="0" borderId="0" xfId="0" applyFont="1" applyAlignment="1">
      <alignment wrapText="1"/>
    </xf>
    <xf numFmtId="0" fontId="0" fillId="6" borderId="0" xfId="0" applyFill="1"/>
    <xf numFmtId="0" fontId="0" fillId="0" borderId="0" xfId="0" applyAlignment="1">
      <alignment wrapText="1"/>
    </xf>
    <xf numFmtId="0" fontId="20" fillId="0" borderId="0" xfId="0" applyFont="1"/>
    <xf numFmtId="0" fontId="0" fillId="0" borderId="0" xfId="0" applyAlignment="1">
      <alignment horizontal="left" wrapText="1"/>
    </xf>
    <xf numFmtId="0" fontId="6" fillId="2" borderId="5" xfId="0" applyFont="1" applyFill="1" applyBorder="1" applyAlignment="1">
      <alignment horizontal="center"/>
    </xf>
    <xf numFmtId="0" fontId="6" fillId="0" borderId="0" xfId="0" applyFont="1" applyAlignment="1">
      <alignment vertical="top" wrapText="1"/>
    </xf>
    <xf numFmtId="0" fontId="6" fillId="0" borderId="0" xfId="0" applyFont="1"/>
    <xf numFmtId="0" fontId="7" fillId="0" borderId="2" xfId="0" applyFont="1" applyBorder="1"/>
    <xf numFmtId="0" fontId="0" fillId="0" borderId="3" xfId="0" applyBorder="1"/>
    <xf numFmtId="0" fontId="3" fillId="2" borderId="2" xfId="0" applyFont="1" applyFill="1" applyBorder="1" applyAlignment="1">
      <alignment wrapText="1"/>
    </xf>
    <xf numFmtId="0" fontId="0" fillId="0" borderId="3" xfId="0" applyBorder="1" applyAlignment="1">
      <alignment wrapText="1"/>
    </xf>
    <xf numFmtId="0" fontId="6" fillId="0" borderId="2" xfId="0" applyFont="1" applyBorder="1"/>
    <xf numFmtId="0" fontId="8" fillId="0" borderId="2" xfId="0" applyFont="1" applyBorder="1"/>
    <xf numFmtId="0" fontId="8" fillId="0" borderId="3" xfId="0" applyFont="1" applyBorder="1"/>
    <xf numFmtId="0" fontId="15" fillId="0" borderId="0" xfId="0" applyFont="1" applyAlignment="1">
      <alignment wrapText="1"/>
    </xf>
  </cellXfs>
  <cellStyles count="3">
    <cellStyle name="Comma" xfId="2" builtinId="3"/>
    <cellStyle name="Normal" xfId="0" builtinId="0"/>
    <cellStyle name="Per cent" xfId="1" builtinId="5"/>
  </cellStyles>
  <dxfs count="7">
    <dxf>
      <font>
        <color rgb="FFFF0000"/>
      </font>
      <fill>
        <patternFill>
          <bgColor rgb="FFFFFF00"/>
        </patternFill>
      </fill>
    </dxf>
    <dxf>
      <font>
        <color rgb="FFFF0000"/>
      </font>
      <fill>
        <patternFill>
          <bgColor rgb="FFFFFF00"/>
        </patternFill>
      </fill>
    </dxf>
    <dxf>
      <font>
        <color rgb="FFFF0000"/>
      </font>
      <fill>
        <patternFill>
          <bgColor rgb="FFFFFF00"/>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customXml" Target="../customXml/item2.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ustomXml" Target="../customXml/item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customProperty" Target="../customProperty1.bin"/><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customProperty" Target="../customProperty2.bin"/><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customProperty" Target="../customProperty3.bin"/><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customProperty" Target="../customProperty4.bin"/><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customProperty" Target="../customProperty5.bin"/><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customProperty" Target="../customProperty6.bin"/><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customProperty" Target="../customProperty7.bin"/><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customProperty" Target="../customProperty8.bin"/><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customProperty" Target="../customProperty9.bin"/><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1A7ED1-8665-4D3D-A776-EE9DC5C1B51B}">
  <sheetPr>
    <pageSetUpPr fitToPage="1"/>
  </sheetPr>
  <dimension ref="B1:J17"/>
  <sheetViews>
    <sheetView topLeftCell="A7" workbookViewId="0">
      <selection activeCell="K9" sqref="K9"/>
    </sheetView>
  </sheetViews>
  <sheetFormatPr defaultRowHeight="14.4" x14ac:dyDescent="0.3"/>
  <cols>
    <col min="1" max="1" width="4.109375" customWidth="1"/>
    <col min="2" max="2" width="28.6640625" style="22" customWidth="1"/>
    <col min="3" max="6" width="16.5546875" customWidth="1"/>
    <col min="7" max="8" width="16.5546875" hidden="1" customWidth="1"/>
    <col min="9" max="9" width="77.109375" style="24" customWidth="1"/>
    <col min="10" max="10" width="23.109375" bestFit="1" customWidth="1"/>
  </cols>
  <sheetData>
    <row r="1" spans="2:10" ht="17.25" customHeight="1" x14ac:dyDescent="0.3">
      <c r="B1" s="26" t="s">
        <v>51</v>
      </c>
    </row>
    <row r="3" spans="2:10" ht="15" customHeight="1" x14ac:dyDescent="0.3">
      <c r="B3" s="83" t="s">
        <v>38</v>
      </c>
      <c r="C3" s="84"/>
      <c r="D3" s="84"/>
      <c r="E3" s="84"/>
      <c r="F3" s="84"/>
      <c r="G3" s="84"/>
      <c r="H3" s="84"/>
      <c r="I3" s="84"/>
    </row>
    <row r="4" spans="2:10" ht="15" customHeight="1" thickBot="1" x14ac:dyDescent="0.35"/>
    <row r="5" spans="2:10" ht="15" customHeight="1" x14ac:dyDescent="0.3">
      <c r="B5" s="27"/>
      <c r="C5" s="82" t="s">
        <v>15</v>
      </c>
      <c r="D5" s="82"/>
      <c r="E5" s="47"/>
      <c r="F5" s="47"/>
      <c r="G5" s="47"/>
      <c r="H5" s="47"/>
      <c r="I5" s="37" t="s">
        <v>16</v>
      </c>
      <c r="J5" s="42" t="s">
        <v>42</v>
      </c>
    </row>
    <row r="6" spans="2:10" ht="28.8" x14ac:dyDescent="0.3">
      <c r="B6" s="28"/>
      <c r="C6" s="29">
        <v>45016</v>
      </c>
      <c r="D6" s="29">
        <v>45382</v>
      </c>
      <c r="E6" s="48" t="s">
        <v>43</v>
      </c>
      <c r="F6" s="48" t="s">
        <v>44</v>
      </c>
      <c r="G6" s="48"/>
      <c r="H6" s="48"/>
      <c r="I6" s="38" t="s">
        <v>37</v>
      </c>
      <c r="J6" s="43"/>
    </row>
    <row r="7" spans="2:10" s="21" customFormat="1" ht="28.8" x14ac:dyDescent="0.3">
      <c r="B7" s="30" t="s">
        <v>17</v>
      </c>
      <c r="C7" s="67">
        <v>118569</v>
      </c>
      <c r="D7" s="67">
        <v>121456.39</v>
      </c>
      <c r="E7" s="55"/>
      <c r="F7" s="55"/>
      <c r="G7" s="50"/>
      <c r="H7" s="50"/>
      <c r="I7" s="39" t="s">
        <v>36</v>
      </c>
      <c r="J7" s="44"/>
    </row>
    <row r="8" spans="2:10" s="21" customFormat="1" ht="28.8" x14ac:dyDescent="0.3">
      <c r="B8" s="30" t="s">
        <v>18</v>
      </c>
      <c r="C8" s="67">
        <v>21662</v>
      </c>
      <c r="D8" s="67">
        <v>22603.89</v>
      </c>
      <c r="E8" s="50">
        <f>D8-C8</f>
        <v>941.88999999999942</v>
      </c>
      <c r="F8" s="49">
        <f>IF(AND(C8=0,D8=0),0,IF(C8=0,1,IF(D8=0,-1,(D8-C8)/C8)))</f>
        <v>4.3481211337826585E-2</v>
      </c>
      <c r="G8" s="34" t="str">
        <f>IF(E8&gt;100000,"Yes",IF(E8&lt;-100000,"Yes","No"))</f>
        <v>No</v>
      </c>
      <c r="H8" s="34" t="str">
        <f>IF(F8&gt;15%,"Yes",IF(F8&lt;-15%,"Yes","No"))</f>
        <v>No</v>
      </c>
      <c r="I8" s="39" t="s">
        <v>19</v>
      </c>
      <c r="J8" s="46" t="str">
        <f>IF(ISBLANK(C8),"Enter figures",IF(G8="Yes","Please explain within the relevant tab",IF(H8="Yes","Please explain within the relevant tab","No explanation required")))</f>
        <v>No explanation required</v>
      </c>
    </row>
    <row r="9" spans="2:10" s="21" customFormat="1" ht="34.5" customHeight="1" x14ac:dyDescent="0.3">
      <c r="B9" s="30" t="s">
        <v>20</v>
      </c>
      <c r="C9" s="67">
        <v>28294</v>
      </c>
      <c r="D9" s="67">
        <v>27257.53</v>
      </c>
      <c r="E9" s="50">
        <f t="shared" ref="E9:E12" si="0">D9-C9</f>
        <v>-1036.4700000000012</v>
      </c>
      <c r="F9" s="49">
        <f t="shared" ref="F9:F12" si="1">IF(AND(C9=0,D9=0),0,IF(C9=0,1,IF(D9=0,-1,(D9-C9)/C9)))</f>
        <v>-3.6632148158620245E-2</v>
      </c>
      <c r="G9" s="34" t="str">
        <f t="shared" ref="G9:G12" si="2">IF(E9&gt;100000,"Yes",IF(E9&lt;-100000,"Yes","No"))</f>
        <v>No</v>
      </c>
      <c r="H9" s="34" t="str">
        <f t="shared" ref="H9:H12" si="3">IF(F9&gt;15%,"Yes",IF(F9&lt;-15%,"Yes","No"))</f>
        <v>No</v>
      </c>
      <c r="I9" s="39" t="s">
        <v>21</v>
      </c>
      <c r="J9" s="46" t="str">
        <f>IF(ISBLANK(C9),"Enter figures",IF(G9="Yes","Please explain within the relevant tab",IF(H9="Yes","Please explain within the relevant tab","No explanation required")))</f>
        <v>No explanation required</v>
      </c>
    </row>
    <row r="10" spans="2:10" ht="43.2" x14ac:dyDescent="0.3">
      <c r="B10" s="31" t="s">
        <v>22</v>
      </c>
      <c r="C10" s="67">
        <v>17238</v>
      </c>
      <c r="D10" s="67">
        <v>18593.509999999998</v>
      </c>
      <c r="E10" s="50">
        <f t="shared" si="0"/>
        <v>1355.5099999999984</v>
      </c>
      <c r="F10" s="49">
        <f t="shared" si="1"/>
        <v>7.8634992458521777E-2</v>
      </c>
      <c r="G10" s="34" t="str">
        <f t="shared" si="2"/>
        <v>No</v>
      </c>
      <c r="H10" s="34" t="str">
        <f t="shared" si="3"/>
        <v>No</v>
      </c>
      <c r="I10" s="39" t="s">
        <v>23</v>
      </c>
      <c r="J10" s="46" t="str">
        <f t="shared" ref="J10:J12" si="4">IF(ISBLANK(C10),"Enter figures",IF(G10="Yes","Please explain within the relevant tab",IF(H10="Yes","Please explain within the relevant tab","No explanation required")))</f>
        <v>No explanation required</v>
      </c>
    </row>
    <row r="11" spans="2:10" ht="28.8" x14ac:dyDescent="0.3">
      <c r="B11" s="31" t="s">
        <v>24</v>
      </c>
      <c r="C11" s="67">
        <v>0</v>
      </c>
      <c r="D11" s="67">
        <v>0</v>
      </c>
      <c r="E11" s="50">
        <f t="shared" si="0"/>
        <v>0</v>
      </c>
      <c r="F11" s="49">
        <f t="shared" si="1"/>
        <v>0</v>
      </c>
      <c r="G11" s="34" t="str">
        <f t="shared" si="2"/>
        <v>No</v>
      </c>
      <c r="H11" s="34" t="str">
        <f t="shared" si="3"/>
        <v>No</v>
      </c>
      <c r="I11" s="39" t="s">
        <v>25</v>
      </c>
      <c r="J11" s="46" t="str">
        <f t="shared" si="4"/>
        <v>No explanation required</v>
      </c>
    </row>
    <row r="12" spans="2:10" ht="28.8" x14ac:dyDescent="0.3">
      <c r="B12" s="31" t="s">
        <v>26</v>
      </c>
      <c r="C12" s="67">
        <v>29831</v>
      </c>
      <c r="D12" s="67">
        <v>24871.77</v>
      </c>
      <c r="E12" s="50">
        <f t="shared" si="0"/>
        <v>-4959.2299999999996</v>
      </c>
      <c r="F12" s="49">
        <f t="shared" si="1"/>
        <v>-0.16624417552210785</v>
      </c>
      <c r="G12" s="34" t="str">
        <f t="shared" si="2"/>
        <v>No</v>
      </c>
      <c r="H12" s="34" t="str">
        <f t="shared" si="3"/>
        <v>Yes</v>
      </c>
      <c r="I12" s="39" t="s">
        <v>27</v>
      </c>
      <c r="J12" s="46" t="str">
        <f t="shared" si="4"/>
        <v>Please explain within the relevant tab</v>
      </c>
    </row>
    <row r="13" spans="2:10" ht="38.25" customHeight="1" thickBot="1" x14ac:dyDescent="0.35">
      <c r="B13" s="32" t="s">
        <v>28</v>
      </c>
      <c r="C13" s="68">
        <f>C7+C8+C9-C10-C11-C12</f>
        <v>121456</v>
      </c>
      <c r="D13" s="68">
        <f>D7+D8+D9-D10-D11-D12</f>
        <v>127852.52999999998</v>
      </c>
      <c r="E13" s="56">
        <v>127852.53</v>
      </c>
      <c r="F13" s="56"/>
      <c r="G13" s="51"/>
      <c r="H13" s="51"/>
      <c r="I13" s="40" t="s">
        <v>29</v>
      </c>
      <c r="J13" s="46" t="s">
        <v>59</v>
      </c>
    </row>
    <row r="14" spans="2:10" ht="15" thickBot="1" x14ac:dyDescent="0.35">
      <c r="B14" s="23"/>
      <c r="C14" s="52" t="s">
        <v>50</v>
      </c>
      <c r="D14" s="52" t="s">
        <v>50</v>
      </c>
      <c r="E14" s="52"/>
      <c r="F14" s="52"/>
      <c r="G14" s="52"/>
      <c r="H14" s="52"/>
      <c r="I14" s="25"/>
      <c r="J14" s="46"/>
    </row>
    <row r="15" spans="2:10" ht="28.8" x14ac:dyDescent="0.3">
      <c r="B15" s="33" t="s">
        <v>30</v>
      </c>
      <c r="C15" s="69">
        <v>121456</v>
      </c>
      <c r="D15" s="69">
        <v>157852.53</v>
      </c>
      <c r="E15" s="54"/>
      <c r="F15" s="57"/>
      <c r="G15" s="53"/>
      <c r="H15" s="53"/>
      <c r="I15" s="41" t="s">
        <v>31</v>
      </c>
      <c r="J15" s="45"/>
    </row>
    <row r="16" spans="2:10" ht="28.8" x14ac:dyDescent="0.3">
      <c r="B16" s="31" t="s">
        <v>32</v>
      </c>
      <c r="C16" s="67">
        <v>182331</v>
      </c>
      <c r="D16" s="67">
        <v>186005</v>
      </c>
      <c r="E16" s="50">
        <f>D16-C16</f>
        <v>3674</v>
      </c>
      <c r="F16" s="49">
        <f t="shared" ref="F16:F17" si="5">IF(AND(C16=0,D16=0),0,IF(C16=0,1,IF(D16=0,-1,(D16-C16)/C16)))</f>
        <v>2.0150166455512229E-2</v>
      </c>
      <c r="G16" s="34" t="str">
        <f t="shared" ref="G16:G17" si="6">IF(E16&gt;100000,"Yes",IF(E16&lt;-100000,"Yes","No"))</f>
        <v>No</v>
      </c>
      <c r="H16" s="34" t="str">
        <f t="shared" ref="H16:H17" si="7">IF(F16&gt;15%,"Yes",IF(F16&lt;-15%,"Yes","No"))</f>
        <v>No</v>
      </c>
      <c r="I16" s="39" t="s">
        <v>33</v>
      </c>
      <c r="J16" s="46" t="str">
        <f t="shared" ref="J16:J17" si="8">IF(ISBLANK(C16),"Enter figures",IF(G16="Yes","Please explain within the relevant tab",IF(H16="Yes","Please explain within the relevant tab","No explanation required")))</f>
        <v>No explanation required</v>
      </c>
    </row>
    <row r="17" spans="2:10" ht="29.4" thickBot="1" x14ac:dyDescent="0.35">
      <c r="B17" s="32" t="s">
        <v>34</v>
      </c>
      <c r="C17" s="70">
        <v>0</v>
      </c>
      <c r="D17" s="70"/>
      <c r="E17" s="51">
        <f>D17-C17</f>
        <v>0</v>
      </c>
      <c r="F17" s="58">
        <f t="shared" si="5"/>
        <v>0</v>
      </c>
      <c r="G17" s="35" t="str">
        <f t="shared" si="6"/>
        <v>No</v>
      </c>
      <c r="H17" s="35" t="str">
        <f t="shared" si="7"/>
        <v>No</v>
      </c>
      <c r="I17" s="40" t="s">
        <v>35</v>
      </c>
      <c r="J17" s="46" t="str">
        <f t="shared" si="8"/>
        <v>No explanation required</v>
      </c>
    </row>
  </sheetData>
  <mergeCells count="2">
    <mergeCell ref="C5:D5"/>
    <mergeCell ref="B3:I3"/>
  </mergeCells>
  <conditionalFormatting sqref="E8:E12 E16:E17">
    <cfRule type="cellIs" dxfId="6" priority="6" operator="lessThan">
      <formula>-100000</formula>
    </cfRule>
    <cfRule type="cellIs" dxfId="5" priority="7" operator="greaterThan">
      <formula>100000</formula>
    </cfRule>
  </conditionalFormatting>
  <conditionalFormatting sqref="F8:F12 F15:F17">
    <cfRule type="cellIs" dxfId="4" priority="4" operator="lessThan">
      <formula>-0.15</formula>
    </cfRule>
    <cfRule type="cellIs" dxfId="3" priority="5" operator="greaterThan">
      <formula>0.15</formula>
    </cfRule>
  </conditionalFormatting>
  <conditionalFormatting sqref="J8:J12">
    <cfRule type="cellIs" dxfId="2" priority="3" operator="equal">
      <formula>"Please explain within the relevant tab"</formula>
    </cfRule>
  </conditionalFormatting>
  <conditionalFormatting sqref="J13">
    <cfRule type="cellIs" dxfId="1" priority="2" operator="equal">
      <formula>"Please explain in the Reserves tab"</formula>
    </cfRule>
  </conditionalFormatting>
  <conditionalFormatting sqref="J16:J17">
    <cfRule type="cellIs" dxfId="0" priority="1" operator="equal">
      <formula>"Please explain within the relevant tab"</formula>
    </cfRule>
  </conditionalFormatting>
  <pageMargins left="0.7" right="0.7" top="0.75" bottom="0.75" header="0.3" footer="0.3"/>
  <pageSetup paperSize="9" scale="66" orientation="landscape" horizontalDpi="1200" verticalDpi="1200" r:id="rId1"/>
  <customProperties>
    <customPr name="OrphanNamesChecked" r:id="rId2"/>
  </customPropertie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H29"/>
  <sheetViews>
    <sheetView workbookViewId="0">
      <selection activeCell="C11" sqref="B11:C11"/>
    </sheetView>
  </sheetViews>
  <sheetFormatPr defaultRowHeight="14.4" x14ac:dyDescent="0.3"/>
  <cols>
    <col min="1" max="1" width="6.88671875" bestFit="1" customWidth="1"/>
    <col min="2" max="2" width="11.33203125" customWidth="1"/>
    <col min="3" max="3" width="10.6640625" customWidth="1"/>
    <col min="4" max="4" width="10.44140625" bestFit="1" customWidth="1"/>
    <col min="5" max="5" width="9.88671875" customWidth="1"/>
    <col min="6" max="6" width="70.6640625" bestFit="1" customWidth="1"/>
  </cols>
  <sheetData>
    <row r="1" spans="2:6" x14ac:dyDescent="0.3">
      <c r="B1" s="15" t="s">
        <v>3</v>
      </c>
    </row>
    <row r="3" spans="2:6" x14ac:dyDescent="0.3">
      <c r="B3" s="8"/>
    </row>
    <row r="4" spans="2:6" x14ac:dyDescent="0.3">
      <c r="B4" t="s">
        <v>2</v>
      </c>
      <c r="C4" s="36">
        <f>'Accounting Statement'!C8</f>
        <v>21662</v>
      </c>
      <c r="D4" t="s">
        <v>52</v>
      </c>
      <c r="E4" s="36">
        <f>'Accounting Statement'!D8</f>
        <v>22603.89</v>
      </c>
    </row>
    <row r="6" spans="2:6" x14ac:dyDescent="0.3">
      <c r="D6" t="s">
        <v>5</v>
      </c>
      <c r="E6" s="1">
        <f>E4-C4</f>
        <v>941.88999999999942</v>
      </c>
    </row>
    <row r="7" spans="2:6" x14ac:dyDescent="0.3">
      <c r="D7" t="s">
        <v>39</v>
      </c>
      <c r="E7" s="6">
        <f>IF(AND(C4=0,E4=0),0,IF(C4=0,1,IF(E4=0,-1,(E4-C4)/C4)))</f>
        <v>4.3481211337826585E-2</v>
      </c>
      <c r="F7" t="str">
        <f>IF(E7&lt;-0.15,"yes explain",IF(E7&gt;0.15,"Yes explain","No explanation required"))</f>
        <v>No explanation required</v>
      </c>
    </row>
    <row r="9" spans="2:6" x14ac:dyDescent="0.3">
      <c r="B9" s="8" t="s">
        <v>7</v>
      </c>
    </row>
    <row r="10" spans="2:6" x14ac:dyDescent="0.3">
      <c r="B10" s="8"/>
    </row>
    <row r="11" spans="2:6" s="3" customFormat="1" ht="27.6" x14ac:dyDescent="0.3">
      <c r="B11" s="4" t="s">
        <v>4</v>
      </c>
      <c r="C11" s="4" t="s">
        <v>53</v>
      </c>
      <c r="D11" s="5" t="s">
        <v>5</v>
      </c>
      <c r="E11" s="87" t="s">
        <v>1</v>
      </c>
      <c r="F11" s="88"/>
    </row>
    <row r="12" spans="2:6" s="11" customFormat="1" x14ac:dyDescent="0.3">
      <c r="B12" s="12"/>
      <c r="C12" s="12"/>
      <c r="D12" s="13">
        <f t="shared" ref="D12:D25" si="0">C12-B12</f>
        <v>0</v>
      </c>
      <c r="E12" s="85"/>
      <c r="F12" s="86"/>
    </row>
    <row r="13" spans="2:6" s="11" customFormat="1" x14ac:dyDescent="0.3">
      <c r="B13" s="12"/>
      <c r="C13" s="12"/>
      <c r="D13" s="13">
        <f t="shared" si="0"/>
        <v>0</v>
      </c>
      <c r="E13" s="85"/>
      <c r="F13" s="86"/>
    </row>
    <row r="14" spans="2:6" s="11" customFormat="1" x14ac:dyDescent="0.3">
      <c r="B14" s="12"/>
      <c r="C14" s="12"/>
      <c r="D14" s="13">
        <f t="shared" si="0"/>
        <v>0</v>
      </c>
      <c r="E14" s="85"/>
      <c r="F14" s="86"/>
    </row>
    <row r="15" spans="2:6" s="11" customFormat="1" x14ac:dyDescent="0.3">
      <c r="B15" s="12"/>
      <c r="C15" s="12"/>
      <c r="D15" s="13">
        <f t="shared" si="0"/>
        <v>0</v>
      </c>
      <c r="E15" s="85"/>
      <c r="F15" s="86"/>
    </row>
    <row r="16" spans="2:6" s="11" customFormat="1" x14ac:dyDescent="0.3">
      <c r="B16" s="12"/>
      <c r="C16" s="12"/>
      <c r="D16" s="13">
        <f t="shared" si="0"/>
        <v>0</v>
      </c>
      <c r="E16" s="85"/>
      <c r="F16" s="86"/>
    </row>
    <row r="17" spans="1:8" s="11" customFormat="1" x14ac:dyDescent="0.3">
      <c r="B17" s="12"/>
      <c r="C17" s="12"/>
      <c r="D17" s="13">
        <f t="shared" si="0"/>
        <v>0</v>
      </c>
      <c r="E17" s="85"/>
      <c r="F17" s="86"/>
    </row>
    <row r="18" spans="1:8" s="11" customFormat="1" x14ac:dyDescent="0.3">
      <c r="B18" s="12"/>
      <c r="C18" s="12"/>
      <c r="D18" s="13">
        <f t="shared" si="0"/>
        <v>0</v>
      </c>
      <c r="E18" s="85"/>
      <c r="F18" s="86"/>
    </row>
    <row r="19" spans="1:8" s="11" customFormat="1" x14ac:dyDescent="0.3">
      <c r="B19" s="12"/>
      <c r="C19" s="12"/>
      <c r="D19" s="13">
        <f t="shared" si="0"/>
        <v>0</v>
      </c>
      <c r="E19" s="85"/>
      <c r="F19" s="86"/>
    </row>
    <row r="20" spans="1:8" s="11" customFormat="1" x14ac:dyDescent="0.3">
      <c r="B20" s="12"/>
      <c r="C20" s="12"/>
      <c r="D20" s="13">
        <f t="shared" si="0"/>
        <v>0</v>
      </c>
      <c r="E20" s="85"/>
      <c r="F20" s="86"/>
    </row>
    <row r="21" spans="1:8" s="11" customFormat="1" x14ac:dyDescent="0.3">
      <c r="B21" s="12"/>
      <c r="C21" s="12"/>
      <c r="D21" s="13">
        <f t="shared" si="0"/>
        <v>0</v>
      </c>
      <c r="E21" s="85"/>
      <c r="F21" s="86"/>
    </row>
    <row r="22" spans="1:8" s="11" customFormat="1" x14ac:dyDescent="0.3">
      <c r="B22" s="12"/>
      <c r="C22" s="12"/>
      <c r="D22" s="13">
        <f t="shared" si="0"/>
        <v>0</v>
      </c>
      <c r="E22" s="85"/>
      <c r="F22" s="86"/>
    </row>
    <row r="23" spans="1:8" s="11" customFormat="1" x14ac:dyDescent="0.3">
      <c r="B23" s="12"/>
      <c r="C23" s="12"/>
      <c r="D23" s="13">
        <f t="shared" si="0"/>
        <v>0</v>
      </c>
      <c r="E23" s="85"/>
      <c r="F23" s="86"/>
    </row>
    <row r="24" spans="1:8" s="11" customFormat="1" x14ac:dyDescent="0.3">
      <c r="B24" s="12"/>
      <c r="C24" s="12"/>
      <c r="D24" s="13">
        <f t="shared" si="0"/>
        <v>0</v>
      </c>
      <c r="E24" s="85"/>
      <c r="F24" s="86"/>
    </row>
    <row r="25" spans="1:8" s="11" customFormat="1" x14ac:dyDescent="0.3">
      <c r="B25" s="12"/>
      <c r="C25" s="12"/>
      <c r="D25" s="13">
        <f t="shared" si="0"/>
        <v>0</v>
      </c>
      <c r="E25" s="85"/>
      <c r="F25" s="86"/>
    </row>
    <row r="26" spans="1:8" x14ac:dyDescent="0.3">
      <c r="A26" s="9" t="s">
        <v>0</v>
      </c>
      <c r="B26" s="10">
        <f>SUM(B12:B25)</f>
        <v>0</v>
      </c>
      <c r="C26" s="10">
        <f>SUM(C12:C25)</f>
        <v>0</v>
      </c>
      <c r="D26" s="10">
        <f>SUM(D12:D25)</f>
        <v>0</v>
      </c>
      <c r="E26" s="89"/>
      <c r="F26" s="86"/>
      <c r="G26" s="7"/>
    </row>
    <row r="27" spans="1:8" x14ac:dyDescent="0.3">
      <c r="H27" s="2"/>
    </row>
    <row r="28" spans="1:8" x14ac:dyDescent="0.3">
      <c r="F28" s="7"/>
    </row>
    <row r="29" spans="1:8" x14ac:dyDescent="0.3">
      <c r="A29" s="14" t="s">
        <v>6</v>
      </c>
    </row>
  </sheetData>
  <mergeCells count="16">
    <mergeCell ref="E22:F22"/>
    <mergeCell ref="E23:F23"/>
    <mergeCell ref="E24:F24"/>
    <mergeCell ref="E25:F25"/>
    <mergeCell ref="E26:F26"/>
    <mergeCell ref="E21:F21"/>
    <mergeCell ref="E11:F11"/>
    <mergeCell ref="E12:F12"/>
    <mergeCell ref="E13:F13"/>
    <mergeCell ref="E14:F14"/>
    <mergeCell ref="E15:F15"/>
    <mergeCell ref="E16:F16"/>
    <mergeCell ref="E17:F17"/>
    <mergeCell ref="E18:F18"/>
    <mergeCell ref="E19:F19"/>
    <mergeCell ref="E20:F20"/>
  </mergeCells>
  <pageMargins left="0.7" right="0.7" top="0.75" bottom="0.75" header="0.3" footer="0.3"/>
  <pageSetup paperSize="9" scale="73" orientation="portrait" r:id="rId1"/>
  <customProperties>
    <customPr name="OrphanNamesChecked" r:id="rId2"/>
  </customPropertie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2C6E6D-982D-4CBC-999B-77CF2B5CB682}">
  <sheetPr>
    <pageSetUpPr fitToPage="1"/>
  </sheetPr>
  <dimension ref="A1:H33"/>
  <sheetViews>
    <sheetView workbookViewId="0">
      <selection activeCell="B12" sqref="B12"/>
    </sheetView>
  </sheetViews>
  <sheetFormatPr defaultRowHeight="14.4" x14ac:dyDescent="0.3"/>
  <cols>
    <col min="1" max="1" width="6.88671875" bestFit="1" customWidth="1"/>
    <col min="2" max="2" width="11.33203125" customWidth="1"/>
    <col min="3" max="3" width="10.6640625" customWidth="1"/>
    <col min="4" max="4" width="10.44140625" bestFit="1" customWidth="1"/>
    <col min="5" max="5" width="9.88671875" customWidth="1"/>
    <col min="6" max="6" width="70.6640625" bestFit="1" customWidth="1"/>
  </cols>
  <sheetData>
    <row r="1" spans="1:7" x14ac:dyDescent="0.3">
      <c r="B1" s="15" t="s">
        <v>8</v>
      </c>
    </row>
    <row r="3" spans="1:7" x14ac:dyDescent="0.3">
      <c r="B3" s="8"/>
    </row>
    <row r="4" spans="1:7" x14ac:dyDescent="0.3">
      <c r="B4" t="s">
        <v>2</v>
      </c>
      <c r="C4" s="36">
        <f>'Accounting Statement'!C9</f>
        <v>28294</v>
      </c>
      <c r="D4" t="s">
        <v>52</v>
      </c>
      <c r="E4" s="36">
        <f>'Accounting Statement'!D9</f>
        <v>27257.53</v>
      </c>
    </row>
    <row r="6" spans="1:7" x14ac:dyDescent="0.3">
      <c r="D6" t="s">
        <v>5</v>
      </c>
      <c r="E6" s="1">
        <f>E4-C4</f>
        <v>-1036.4700000000012</v>
      </c>
    </row>
    <row r="7" spans="1:7" x14ac:dyDescent="0.3">
      <c r="D7" t="s">
        <v>39</v>
      </c>
      <c r="E7" s="6">
        <f>IF(AND(C4=0,E4=0),0,IF(C4=0,1,IF(E4=0,-1,(E4-C4)/C4)))</f>
        <v>-3.6632148158620245E-2</v>
      </c>
      <c r="F7" t="str">
        <f>IF(E7&lt;-0.15,"yes explain",IF(E7&gt;0.15,"Yes explain","No explanation required"))</f>
        <v>No explanation required</v>
      </c>
    </row>
    <row r="9" spans="1:7" x14ac:dyDescent="0.3">
      <c r="B9" s="8" t="s">
        <v>7</v>
      </c>
    </row>
    <row r="10" spans="1:7" x14ac:dyDescent="0.3">
      <c r="B10" s="75" t="s">
        <v>40</v>
      </c>
    </row>
    <row r="11" spans="1:7" x14ac:dyDescent="0.3">
      <c r="B11" s="75" t="s">
        <v>54</v>
      </c>
    </row>
    <row r="12" spans="1:7" x14ac:dyDescent="0.3">
      <c r="B12" s="75"/>
    </row>
    <row r="13" spans="1:7" x14ac:dyDescent="0.3">
      <c r="B13" s="8"/>
    </row>
    <row r="14" spans="1:7" s="3" customFormat="1" ht="27.6" x14ac:dyDescent="0.3">
      <c r="B14" s="4" t="s">
        <v>4</v>
      </c>
      <c r="C14" s="4" t="s">
        <v>53</v>
      </c>
      <c r="D14" s="5" t="s">
        <v>5</v>
      </c>
      <c r="E14" s="87" t="s">
        <v>1</v>
      </c>
      <c r="F14" s="88"/>
    </row>
    <row r="15" spans="1:7" s="17" customFormat="1" x14ac:dyDescent="0.3">
      <c r="A15" s="16"/>
      <c r="B15" s="13"/>
      <c r="C15" s="13"/>
      <c r="D15" s="73">
        <f>C15-B15</f>
        <v>0</v>
      </c>
      <c r="E15" s="90"/>
      <c r="F15" s="91"/>
      <c r="G15" s="16"/>
    </row>
    <row r="16" spans="1:7" s="11" customFormat="1" x14ac:dyDescent="0.3">
      <c r="B16" s="12"/>
      <c r="C16" s="12"/>
      <c r="D16" s="73">
        <f t="shared" ref="D16:D29" si="0">C16-B16</f>
        <v>0</v>
      </c>
      <c r="E16" s="85"/>
      <c r="F16" s="86"/>
    </row>
    <row r="17" spans="1:8" s="11" customFormat="1" x14ac:dyDescent="0.3">
      <c r="B17" s="12"/>
      <c r="C17" s="12"/>
      <c r="D17" s="73">
        <f t="shared" si="0"/>
        <v>0</v>
      </c>
      <c r="E17" s="85"/>
      <c r="F17" s="86"/>
    </row>
    <row r="18" spans="1:8" s="11" customFormat="1" x14ac:dyDescent="0.3">
      <c r="B18" s="12"/>
      <c r="C18" s="12"/>
      <c r="D18" s="73">
        <f t="shared" si="0"/>
        <v>0</v>
      </c>
      <c r="E18" s="85"/>
      <c r="F18" s="86"/>
    </row>
    <row r="19" spans="1:8" s="11" customFormat="1" x14ac:dyDescent="0.3">
      <c r="B19" s="12"/>
      <c r="C19" s="12"/>
      <c r="D19" s="73">
        <f t="shared" si="0"/>
        <v>0</v>
      </c>
      <c r="E19" s="85"/>
      <c r="F19" s="86"/>
    </row>
    <row r="20" spans="1:8" s="11" customFormat="1" x14ac:dyDescent="0.3">
      <c r="B20" s="12"/>
      <c r="C20" s="12"/>
      <c r="D20" s="73">
        <f t="shared" si="0"/>
        <v>0</v>
      </c>
      <c r="E20" s="85"/>
      <c r="F20" s="86"/>
    </row>
    <row r="21" spans="1:8" s="11" customFormat="1" x14ac:dyDescent="0.3">
      <c r="B21" s="12"/>
      <c r="C21" s="12"/>
      <c r="D21" s="73">
        <f t="shared" si="0"/>
        <v>0</v>
      </c>
      <c r="E21" s="85"/>
      <c r="F21" s="86"/>
    </row>
    <row r="22" spans="1:8" s="11" customFormat="1" x14ac:dyDescent="0.3">
      <c r="B22" s="12"/>
      <c r="C22" s="12"/>
      <c r="D22" s="73">
        <f t="shared" si="0"/>
        <v>0</v>
      </c>
      <c r="E22" s="85"/>
      <c r="F22" s="86"/>
    </row>
    <row r="23" spans="1:8" s="11" customFormat="1" x14ac:dyDescent="0.3">
      <c r="B23" s="12"/>
      <c r="C23" s="12"/>
      <c r="D23" s="73">
        <f t="shared" si="0"/>
        <v>0</v>
      </c>
      <c r="E23" s="85"/>
      <c r="F23" s="86"/>
    </row>
    <row r="24" spans="1:8" s="11" customFormat="1" x14ac:dyDescent="0.3">
      <c r="B24" s="12"/>
      <c r="C24" s="12"/>
      <c r="D24" s="73">
        <f t="shared" si="0"/>
        <v>0</v>
      </c>
      <c r="E24" s="85"/>
      <c r="F24" s="86"/>
    </row>
    <row r="25" spans="1:8" s="11" customFormat="1" x14ac:dyDescent="0.3">
      <c r="B25" s="12"/>
      <c r="C25" s="12"/>
      <c r="D25" s="73">
        <f t="shared" si="0"/>
        <v>0</v>
      </c>
      <c r="E25" s="85"/>
      <c r="F25" s="86"/>
    </row>
    <row r="26" spans="1:8" s="11" customFormat="1" x14ac:dyDescent="0.3">
      <c r="B26" s="12"/>
      <c r="C26" s="12"/>
      <c r="D26" s="73">
        <f t="shared" si="0"/>
        <v>0</v>
      </c>
      <c r="E26" s="85"/>
      <c r="F26" s="86"/>
    </row>
    <row r="27" spans="1:8" s="11" customFormat="1" x14ac:dyDescent="0.3">
      <c r="B27" s="12"/>
      <c r="C27" s="12"/>
      <c r="D27" s="73">
        <f t="shared" si="0"/>
        <v>0</v>
      </c>
      <c r="E27" s="85"/>
      <c r="F27" s="86"/>
    </row>
    <row r="28" spans="1:8" s="11" customFormat="1" x14ac:dyDescent="0.3">
      <c r="B28" s="12"/>
      <c r="C28" s="12"/>
      <c r="D28" s="73">
        <f t="shared" si="0"/>
        <v>0</v>
      </c>
      <c r="E28" s="85"/>
      <c r="F28" s="86"/>
    </row>
    <row r="29" spans="1:8" s="11" customFormat="1" x14ac:dyDescent="0.3">
      <c r="B29" s="12"/>
      <c r="C29" s="12"/>
      <c r="D29" s="73">
        <f t="shared" si="0"/>
        <v>0</v>
      </c>
      <c r="E29" s="85"/>
      <c r="F29" s="86"/>
    </row>
    <row r="30" spans="1:8" x14ac:dyDescent="0.3">
      <c r="A30" s="9" t="s">
        <v>0</v>
      </c>
      <c r="B30" s="10">
        <f>SUM(B15:B29)</f>
        <v>0</v>
      </c>
      <c r="C30" s="10">
        <f>SUM(C15:C29)</f>
        <v>0</v>
      </c>
      <c r="D30" s="74">
        <f>SUM(D15:D29)</f>
        <v>0</v>
      </c>
      <c r="E30" s="89"/>
      <c r="F30" s="86"/>
      <c r="G30" s="7"/>
    </row>
    <row r="31" spans="1:8" x14ac:dyDescent="0.3">
      <c r="H31" s="2"/>
    </row>
    <row r="32" spans="1:8" x14ac:dyDescent="0.3">
      <c r="F32" s="7"/>
    </row>
    <row r="33" spans="1:1" x14ac:dyDescent="0.3">
      <c r="A33" s="14" t="s">
        <v>6</v>
      </c>
    </row>
  </sheetData>
  <mergeCells count="17">
    <mergeCell ref="E26:F26"/>
    <mergeCell ref="E27:F27"/>
    <mergeCell ref="E28:F28"/>
    <mergeCell ref="E29:F29"/>
    <mergeCell ref="E30:F30"/>
    <mergeCell ref="E25:F25"/>
    <mergeCell ref="E14:F14"/>
    <mergeCell ref="E15:F15"/>
    <mergeCell ref="E16:F16"/>
    <mergeCell ref="E17:F17"/>
    <mergeCell ref="E18:F18"/>
    <mergeCell ref="E19:F19"/>
    <mergeCell ref="E20:F20"/>
    <mergeCell ref="E21:F21"/>
    <mergeCell ref="E22:F22"/>
    <mergeCell ref="E23:F23"/>
    <mergeCell ref="E24:F24"/>
  </mergeCells>
  <pageMargins left="0.7" right="0.7" top="0.75" bottom="0.75" header="0.3" footer="0.3"/>
  <pageSetup paperSize="9" scale="73" orientation="portrait" r:id="rId1"/>
  <customProperties>
    <customPr name="OrphanNamesChecked" r:id="rId2"/>
  </customPropertie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603D80-27EB-4D3E-9F14-F1A1A2F946E3}">
  <sheetPr>
    <pageSetUpPr fitToPage="1"/>
  </sheetPr>
  <dimension ref="A1:H31"/>
  <sheetViews>
    <sheetView workbookViewId="0">
      <selection activeCell="B10" sqref="B10"/>
    </sheetView>
  </sheetViews>
  <sheetFormatPr defaultRowHeight="14.4" x14ac:dyDescent="0.3"/>
  <cols>
    <col min="1" max="1" width="6.88671875" bestFit="1" customWidth="1"/>
    <col min="2" max="2" width="11.33203125" customWidth="1"/>
    <col min="3" max="3" width="10.6640625" customWidth="1"/>
    <col min="4" max="4" width="10.44140625" bestFit="1" customWidth="1"/>
    <col min="5" max="5" width="9.88671875" customWidth="1"/>
    <col min="6" max="6" width="70.6640625" bestFit="1" customWidth="1"/>
  </cols>
  <sheetData>
    <row r="1" spans="1:7" x14ac:dyDescent="0.3">
      <c r="B1" s="15" t="s">
        <v>9</v>
      </c>
    </row>
    <row r="3" spans="1:7" x14ac:dyDescent="0.3">
      <c r="B3" s="8"/>
    </row>
    <row r="4" spans="1:7" x14ac:dyDescent="0.3">
      <c r="B4" t="s">
        <v>2</v>
      </c>
      <c r="C4" s="36">
        <f>'Accounting Statement'!C10</f>
        <v>17238</v>
      </c>
      <c r="D4" t="s">
        <v>52</v>
      </c>
      <c r="E4" s="36">
        <f>'Accounting Statement'!D10</f>
        <v>18593.509999999998</v>
      </c>
    </row>
    <row r="6" spans="1:7" x14ac:dyDescent="0.3">
      <c r="D6" t="s">
        <v>5</v>
      </c>
      <c r="E6" s="1">
        <f>E4-C4</f>
        <v>1355.5099999999984</v>
      </c>
    </row>
    <row r="7" spans="1:7" x14ac:dyDescent="0.3">
      <c r="D7" t="s">
        <v>39</v>
      </c>
      <c r="E7" s="6">
        <f>IF(AND(C4=0,E4=0),0,IF(C4=0,1,IF(E4=0,-1,(E4-C4)/C4)))</f>
        <v>7.8634992458521777E-2</v>
      </c>
      <c r="F7" t="str">
        <f>IF(E7&lt;-0.15,"yes explain",IF(E7&gt;0.15,"Yes explain","No explanation required"))</f>
        <v>No explanation required</v>
      </c>
    </row>
    <row r="9" spans="1:7" x14ac:dyDescent="0.3">
      <c r="B9" s="8" t="s">
        <v>7</v>
      </c>
    </row>
    <row r="10" spans="1:7" x14ac:dyDescent="0.3">
      <c r="B10" s="75" t="s">
        <v>63</v>
      </c>
    </row>
    <row r="11" spans="1:7" x14ac:dyDescent="0.3">
      <c r="B11" s="8"/>
    </row>
    <row r="12" spans="1:7" s="3" customFormat="1" ht="27.6" x14ac:dyDescent="0.3">
      <c r="B12" s="4" t="s">
        <v>4</v>
      </c>
      <c r="C12" s="4" t="s">
        <v>53</v>
      </c>
      <c r="D12" s="5" t="s">
        <v>5</v>
      </c>
      <c r="E12" s="87" t="s">
        <v>1</v>
      </c>
      <c r="F12" s="88"/>
    </row>
    <row r="13" spans="1:7" s="17" customFormat="1" x14ac:dyDescent="0.3">
      <c r="A13" s="16"/>
      <c r="B13" s="13"/>
      <c r="C13" s="13"/>
      <c r="D13" s="13">
        <f>C13-B13</f>
        <v>0</v>
      </c>
      <c r="E13" s="90"/>
      <c r="F13" s="91"/>
      <c r="G13" s="16"/>
    </row>
    <row r="14" spans="1:7" s="11" customFormat="1" x14ac:dyDescent="0.3">
      <c r="B14" s="12"/>
      <c r="C14" s="12"/>
      <c r="D14" s="13">
        <f t="shared" ref="D14:D27" si="0">C14-B14</f>
        <v>0</v>
      </c>
      <c r="E14" s="85"/>
      <c r="F14" s="86"/>
    </row>
    <row r="15" spans="1:7" s="11" customFormat="1" x14ac:dyDescent="0.3">
      <c r="B15" s="12"/>
      <c r="C15" s="12"/>
      <c r="D15" s="13">
        <f t="shared" si="0"/>
        <v>0</v>
      </c>
      <c r="E15" s="85"/>
      <c r="F15" s="86"/>
    </row>
    <row r="16" spans="1:7" s="11" customFormat="1" x14ac:dyDescent="0.3">
      <c r="B16" s="12"/>
      <c r="C16" s="12"/>
      <c r="D16" s="13">
        <f t="shared" si="0"/>
        <v>0</v>
      </c>
      <c r="E16" s="85"/>
      <c r="F16" s="86"/>
    </row>
    <row r="17" spans="1:8" s="11" customFormat="1" x14ac:dyDescent="0.3">
      <c r="B17" s="12"/>
      <c r="C17" s="12"/>
      <c r="D17" s="13">
        <f t="shared" si="0"/>
        <v>0</v>
      </c>
      <c r="E17" s="85"/>
      <c r="F17" s="86"/>
    </row>
    <row r="18" spans="1:8" s="11" customFormat="1" x14ac:dyDescent="0.3">
      <c r="B18" s="12"/>
      <c r="C18" s="12"/>
      <c r="D18" s="13">
        <f t="shared" si="0"/>
        <v>0</v>
      </c>
      <c r="E18" s="85"/>
      <c r="F18" s="86"/>
    </row>
    <row r="19" spans="1:8" s="11" customFormat="1" x14ac:dyDescent="0.3">
      <c r="B19" s="12"/>
      <c r="C19" s="12"/>
      <c r="D19" s="13">
        <f t="shared" si="0"/>
        <v>0</v>
      </c>
      <c r="E19" s="85"/>
      <c r="F19" s="86"/>
    </row>
    <row r="20" spans="1:8" s="11" customFormat="1" x14ac:dyDescent="0.3">
      <c r="B20" s="12"/>
      <c r="C20" s="12"/>
      <c r="D20" s="13">
        <f t="shared" si="0"/>
        <v>0</v>
      </c>
      <c r="E20" s="85"/>
      <c r="F20" s="86"/>
    </row>
    <row r="21" spans="1:8" s="11" customFormat="1" x14ac:dyDescent="0.3">
      <c r="B21" s="12"/>
      <c r="C21" s="12"/>
      <c r="D21" s="13">
        <f t="shared" si="0"/>
        <v>0</v>
      </c>
      <c r="E21" s="85"/>
      <c r="F21" s="86"/>
    </row>
    <row r="22" spans="1:8" s="11" customFormat="1" x14ac:dyDescent="0.3">
      <c r="B22" s="12"/>
      <c r="C22" s="12"/>
      <c r="D22" s="13">
        <f t="shared" si="0"/>
        <v>0</v>
      </c>
      <c r="E22" s="85"/>
      <c r="F22" s="86"/>
    </row>
    <row r="23" spans="1:8" s="11" customFormat="1" x14ac:dyDescent="0.3">
      <c r="B23" s="12"/>
      <c r="C23" s="12"/>
      <c r="D23" s="13">
        <f t="shared" si="0"/>
        <v>0</v>
      </c>
      <c r="E23" s="85"/>
      <c r="F23" s="86"/>
    </row>
    <row r="24" spans="1:8" s="11" customFormat="1" x14ac:dyDescent="0.3">
      <c r="B24" s="12"/>
      <c r="C24" s="12"/>
      <c r="D24" s="13">
        <f t="shared" si="0"/>
        <v>0</v>
      </c>
      <c r="E24" s="85"/>
      <c r="F24" s="86"/>
    </row>
    <row r="25" spans="1:8" s="11" customFormat="1" x14ac:dyDescent="0.3">
      <c r="B25" s="12"/>
      <c r="C25" s="12"/>
      <c r="D25" s="13">
        <f t="shared" si="0"/>
        <v>0</v>
      </c>
      <c r="E25" s="85"/>
      <c r="F25" s="86"/>
    </row>
    <row r="26" spans="1:8" s="11" customFormat="1" x14ac:dyDescent="0.3">
      <c r="B26" s="12"/>
      <c r="C26" s="12"/>
      <c r="D26" s="13">
        <f t="shared" si="0"/>
        <v>0</v>
      </c>
      <c r="E26" s="85"/>
      <c r="F26" s="86"/>
    </row>
    <row r="27" spans="1:8" s="11" customFormat="1" x14ac:dyDescent="0.3">
      <c r="B27" s="12"/>
      <c r="C27" s="12"/>
      <c r="D27" s="13">
        <f t="shared" si="0"/>
        <v>0</v>
      </c>
      <c r="E27" s="85"/>
      <c r="F27" s="86"/>
    </row>
    <row r="28" spans="1:8" x14ac:dyDescent="0.3">
      <c r="A28" s="9" t="s">
        <v>0</v>
      </c>
      <c r="B28" s="10">
        <f>SUM(B13:B27)</f>
        <v>0</v>
      </c>
      <c r="C28" s="10">
        <f>SUM(C13:C27)</f>
        <v>0</v>
      </c>
      <c r="D28" s="10">
        <f>SUM(D13:D27)</f>
        <v>0</v>
      </c>
      <c r="E28" s="89"/>
      <c r="F28" s="86"/>
      <c r="G28" s="7"/>
    </row>
    <row r="29" spans="1:8" x14ac:dyDescent="0.3">
      <c r="H29" s="2"/>
    </row>
    <row r="30" spans="1:8" x14ac:dyDescent="0.3">
      <c r="F30" s="7"/>
    </row>
    <row r="31" spans="1:8" x14ac:dyDescent="0.3">
      <c r="A31" s="14" t="s">
        <v>6</v>
      </c>
    </row>
  </sheetData>
  <mergeCells count="17">
    <mergeCell ref="E24:F24"/>
    <mergeCell ref="E25:F25"/>
    <mergeCell ref="E26:F26"/>
    <mergeCell ref="E27:F27"/>
    <mergeCell ref="E28:F28"/>
    <mergeCell ref="E23:F23"/>
    <mergeCell ref="E12:F12"/>
    <mergeCell ref="E13:F13"/>
    <mergeCell ref="E14:F14"/>
    <mergeCell ref="E15:F15"/>
    <mergeCell ref="E16:F16"/>
    <mergeCell ref="E17:F17"/>
    <mergeCell ref="E18:F18"/>
    <mergeCell ref="E19:F19"/>
    <mergeCell ref="E20:F20"/>
    <mergeCell ref="E21:F21"/>
    <mergeCell ref="E22:F22"/>
  </mergeCells>
  <pageMargins left="0.7" right="0.7" top="0.75" bottom="0.75" header="0.3" footer="0.3"/>
  <pageSetup paperSize="9" scale="73" orientation="portrait" r:id="rId1"/>
  <customProperties>
    <customPr name="OrphanNamesChecked" r:id="rId2"/>
  </customPropertie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193838-C612-4CEB-995A-D3986388D4E0}">
  <sheetPr>
    <pageSetUpPr fitToPage="1"/>
  </sheetPr>
  <dimension ref="A1:H30"/>
  <sheetViews>
    <sheetView workbookViewId="0">
      <selection activeCell="D4" sqref="D4"/>
    </sheetView>
  </sheetViews>
  <sheetFormatPr defaultRowHeight="14.4" x14ac:dyDescent="0.3"/>
  <cols>
    <col min="1" max="1" width="6.88671875" bestFit="1" customWidth="1"/>
    <col min="2" max="2" width="11.33203125" customWidth="1"/>
    <col min="3" max="3" width="10.6640625" customWidth="1"/>
    <col min="4" max="4" width="10.44140625" bestFit="1" customWidth="1"/>
    <col min="5" max="5" width="9.88671875" customWidth="1"/>
    <col min="6" max="6" width="70.6640625" bestFit="1" customWidth="1"/>
  </cols>
  <sheetData>
    <row r="1" spans="1:7" x14ac:dyDescent="0.3">
      <c r="B1" s="15" t="s">
        <v>10</v>
      </c>
    </row>
    <row r="3" spans="1:7" x14ac:dyDescent="0.3">
      <c r="B3" s="8"/>
    </row>
    <row r="4" spans="1:7" x14ac:dyDescent="0.3">
      <c r="B4" t="s">
        <v>2</v>
      </c>
      <c r="C4" s="36">
        <f>'Accounting Statement'!C11</f>
        <v>0</v>
      </c>
      <c r="D4" t="s">
        <v>52</v>
      </c>
      <c r="E4" s="36">
        <f>'Accounting Statement'!D11</f>
        <v>0</v>
      </c>
    </row>
    <row r="6" spans="1:7" x14ac:dyDescent="0.3">
      <c r="D6" t="s">
        <v>5</v>
      </c>
      <c r="E6" s="1">
        <f>E4-C4</f>
        <v>0</v>
      </c>
    </row>
    <row r="7" spans="1:7" x14ac:dyDescent="0.3">
      <c r="D7" t="s">
        <v>39</v>
      </c>
      <c r="E7" s="6">
        <f>IF(AND(C4=0,E4=0),0,IF(C4=0,1,IF(E4=0,-1,(E4-C4)/C4)))</f>
        <v>0</v>
      </c>
      <c r="F7" t="str">
        <f>IF(E7&lt;-0.15,"yes explain",IF(E7&gt;0.15,"Yes explain","No explanation required"))</f>
        <v>No explanation required</v>
      </c>
    </row>
    <row r="9" spans="1:7" x14ac:dyDescent="0.3">
      <c r="B9" s="8" t="s">
        <v>7</v>
      </c>
    </row>
    <row r="10" spans="1:7" x14ac:dyDescent="0.3">
      <c r="B10" s="8"/>
    </row>
    <row r="11" spans="1:7" s="3" customFormat="1" ht="27.6" x14ac:dyDescent="0.3">
      <c r="B11" s="4" t="s">
        <v>4</v>
      </c>
      <c r="C11" s="4" t="s">
        <v>53</v>
      </c>
      <c r="D11" s="5" t="s">
        <v>5</v>
      </c>
      <c r="E11" s="87" t="s">
        <v>1</v>
      </c>
      <c r="F11" s="88"/>
    </row>
    <row r="12" spans="1:7" s="17" customFormat="1" x14ac:dyDescent="0.3">
      <c r="A12" s="16"/>
      <c r="B12" s="13"/>
      <c r="C12" s="13"/>
      <c r="D12" s="13">
        <f>C12-B12</f>
        <v>0</v>
      </c>
      <c r="E12" s="90"/>
      <c r="F12" s="91"/>
      <c r="G12" s="16"/>
    </row>
    <row r="13" spans="1:7" s="11" customFormat="1" x14ac:dyDescent="0.3">
      <c r="B13" s="12"/>
      <c r="C13" s="12"/>
      <c r="D13" s="13">
        <f t="shared" ref="D13:D26" si="0">C13-B13</f>
        <v>0</v>
      </c>
      <c r="E13" s="85"/>
      <c r="F13" s="86"/>
    </row>
    <row r="14" spans="1:7" s="11" customFormat="1" x14ac:dyDescent="0.3">
      <c r="B14" s="12"/>
      <c r="C14" s="12"/>
      <c r="D14" s="13">
        <f t="shared" si="0"/>
        <v>0</v>
      </c>
      <c r="E14" s="85"/>
      <c r="F14" s="86"/>
    </row>
    <row r="15" spans="1:7" s="11" customFormat="1" x14ac:dyDescent="0.3">
      <c r="B15" s="12"/>
      <c r="C15" s="12"/>
      <c r="D15" s="13">
        <f t="shared" si="0"/>
        <v>0</v>
      </c>
      <c r="E15" s="85"/>
      <c r="F15" s="86"/>
    </row>
    <row r="16" spans="1:7" s="11" customFormat="1" x14ac:dyDescent="0.3">
      <c r="B16" s="12"/>
      <c r="C16" s="12"/>
      <c r="D16" s="13">
        <f t="shared" si="0"/>
        <v>0</v>
      </c>
      <c r="E16" s="85"/>
      <c r="F16" s="86"/>
    </row>
    <row r="17" spans="1:8" s="11" customFormat="1" x14ac:dyDescent="0.3">
      <c r="B17" s="12"/>
      <c r="C17" s="12"/>
      <c r="D17" s="13">
        <f t="shared" si="0"/>
        <v>0</v>
      </c>
      <c r="E17" s="85"/>
      <c r="F17" s="86"/>
    </row>
    <row r="18" spans="1:8" s="11" customFormat="1" x14ac:dyDescent="0.3">
      <c r="B18" s="12"/>
      <c r="C18" s="12"/>
      <c r="D18" s="13">
        <f t="shared" si="0"/>
        <v>0</v>
      </c>
      <c r="E18" s="85"/>
      <c r="F18" s="86"/>
    </row>
    <row r="19" spans="1:8" s="11" customFormat="1" x14ac:dyDescent="0.3">
      <c r="B19" s="12"/>
      <c r="C19" s="12"/>
      <c r="D19" s="13">
        <f t="shared" si="0"/>
        <v>0</v>
      </c>
      <c r="E19" s="85"/>
      <c r="F19" s="86"/>
    </row>
    <row r="20" spans="1:8" s="11" customFormat="1" x14ac:dyDescent="0.3">
      <c r="B20" s="12"/>
      <c r="C20" s="12"/>
      <c r="D20" s="13">
        <f t="shared" si="0"/>
        <v>0</v>
      </c>
      <c r="E20" s="85"/>
      <c r="F20" s="86"/>
    </row>
    <row r="21" spans="1:8" s="11" customFormat="1" x14ac:dyDescent="0.3">
      <c r="B21" s="12"/>
      <c r="C21" s="12"/>
      <c r="D21" s="13">
        <f t="shared" si="0"/>
        <v>0</v>
      </c>
      <c r="E21" s="85"/>
      <c r="F21" s="86"/>
    </row>
    <row r="22" spans="1:8" s="11" customFormat="1" x14ac:dyDescent="0.3">
      <c r="B22" s="12"/>
      <c r="C22" s="12"/>
      <c r="D22" s="13">
        <f t="shared" si="0"/>
        <v>0</v>
      </c>
      <c r="E22" s="85"/>
      <c r="F22" s="86"/>
    </row>
    <row r="23" spans="1:8" s="11" customFormat="1" x14ac:dyDescent="0.3">
      <c r="B23" s="12"/>
      <c r="C23" s="12"/>
      <c r="D23" s="13">
        <f t="shared" si="0"/>
        <v>0</v>
      </c>
      <c r="E23" s="85"/>
      <c r="F23" s="86"/>
    </row>
    <row r="24" spans="1:8" s="11" customFormat="1" x14ac:dyDescent="0.3">
      <c r="B24" s="12"/>
      <c r="C24" s="12"/>
      <c r="D24" s="13">
        <f t="shared" si="0"/>
        <v>0</v>
      </c>
      <c r="E24" s="85"/>
      <c r="F24" s="86"/>
    </row>
    <row r="25" spans="1:8" s="11" customFormat="1" x14ac:dyDescent="0.3">
      <c r="B25" s="12"/>
      <c r="C25" s="12"/>
      <c r="D25" s="13">
        <f t="shared" si="0"/>
        <v>0</v>
      </c>
      <c r="E25" s="85"/>
      <c r="F25" s="86"/>
    </row>
    <row r="26" spans="1:8" s="11" customFormat="1" x14ac:dyDescent="0.3">
      <c r="B26" s="12"/>
      <c r="C26" s="12"/>
      <c r="D26" s="13">
        <f t="shared" si="0"/>
        <v>0</v>
      </c>
      <c r="E26" s="85"/>
      <c r="F26" s="86"/>
    </row>
    <row r="27" spans="1:8" x14ac:dyDescent="0.3">
      <c r="A27" s="9" t="s">
        <v>0</v>
      </c>
      <c r="B27" s="10">
        <f>SUM(B12:B26)</f>
        <v>0</v>
      </c>
      <c r="C27" s="10">
        <f>SUM(C12:C26)</f>
        <v>0</v>
      </c>
      <c r="D27" s="10">
        <f>SUM(D12:D26)</f>
        <v>0</v>
      </c>
      <c r="E27" s="89"/>
      <c r="F27" s="86"/>
      <c r="G27" s="7"/>
    </row>
    <row r="28" spans="1:8" x14ac:dyDescent="0.3">
      <c r="H28" s="2"/>
    </row>
    <row r="29" spans="1:8" x14ac:dyDescent="0.3">
      <c r="F29" s="7"/>
    </row>
    <row r="30" spans="1:8" x14ac:dyDescent="0.3">
      <c r="A30" s="14" t="s">
        <v>6</v>
      </c>
    </row>
  </sheetData>
  <mergeCells count="17">
    <mergeCell ref="E23:F23"/>
    <mergeCell ref="E24:F24"/>
    <mergeCell ref="E25:F25"/>
    <mergeCell ref="E26:F26"/>
    <mergeCell ref="E27:F27"/>
    <mergeCell ref="E22:F22"/>
    <mergeCell ref="E11:F11"/>
    <mergeCell ref="E12:F12"/>
    <mergeCell ref="E13:F13"/>
    <mergeCell ref="E14:F14"/>
    <mergeCell ref="E15:F15"/>
    <mergeCell ref="E16:F16"/>
    <mergeCell ref="E17:F17"/>
    <mergeCell ref="E18:F18"/>
    <mergeCell ref="E19:F19"/>
    <mergeCell ref="E20:F20"/>
    <mergeCell ref="E21:F21"/>
  </mergeCells>
  <pageMargins left="0.7" right="0.7" top="0.75" bottom="0.75" header="0.3" footer="0.3"/>
  <pageSetup paperSize="9" scale="73" orientation="portrait" r:id="rId1"/>
  <customProperties>
    <customPr name="OrphanNamesChecked" r:id="rId2"/>
  </customPropertie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0FADFC-6470-43E2-982E-F378B14F7A14}">
  <sheetPr>
    <pageSetUpPr fitToPage="1"/>
  </sheetPr>
  <dimension ref="A1:H32"/>
  <sheetViews>
    <sheetView topLeftCell="A5" workbookViewId="0">
      <selection activeCell="G31" sqref="G31"/>
    </sheetView>
  </sheetViews>
  <sheetFormatPr defaultRowHeight="14.4" x14ac:dyDescent="0.3"/>
  <cols>
    <col min="1" max="1" width="6.88671875" bestFit="1" customWidth="1"/>
    <col min="2" max="2" width="11.33203125" customWidth="1"/>
    <col min="3" max="3" width="10.6640625" customWidth="1"/>
    <col min="4" max="4" width="10.44140625" customWidth="1"/>
    <col min="5" max="5" width="9.88671875" customWidth="1"/>
    <col min="6" max="6" width="70.6640625" bestFit="1" customWidth="1"/>
    <col min="7" max="7" width="21.109375" customWidth="1"/>
  </cols>
  <sheetData>
    <row r="1" spans="1:8" x14ac:dyDescent="0.3">
      <c r="B1" s="15" t="s">
        <v>11</v>
      </c>
    </row>
    <row r="3" spans="1:8" x14ac:dyDescent="0.3">
      <c r="B3" s="8"/>
    </row>
    <row r="4" spans="1:8" x14ac:dyDescent="0.3">
      <c r="B4" t="s">
        <v>2</v>
      </c>
      <c r="C4" s="36">
        <f>'Accounting Statement'!C12</f>
        <v>29831</v>
      </c>
      <c r="D4" t="s">
        <v>52</v>
      </c>
      <c r="E4" s="36">
        <f>'Accounting Statement'!D12</f>
        <v>24871.77</v>
      </c>
    </row>
    <row r="6" spans="1:8" x14ac:dyDescent="0.3">
      <c r="D6" t="s">
        <v>5</v>
      </c>
      <c r="E6" s="1">
        <f>E4-C4</f>
        <v>-4959.2299999999996</v>
      </c>
    </row>
    <row r="7" spans="1:8" x14ac:dyDescent="0.3">
      <c r="D7" t="s">
        <v>39</v>
      </c>
      <c r="E7" s="6">
        <f>IF(AND(C4=0,E4=0),0,IF(C4=0,1,IF(E4=0,-1,(E4-C4)/C4)))</f>
        <v>-0.16624417552210785</v>
      </c>
      <c r="F7" t="str">
        <f>IF(E7&lt;-0.15,"yes explain",IF(E7&gt;0.15,"Yes explain","No explanation required"))</f>
        <v>yes explain</v>
      </c>
    </row>
    <row r="9" spans="1:8" x14ac:dyDescent="0.3">
      <c r="B9" s="8" t="s">
        <v>7</v>
      </c>
    </row>
    <row r="10" spans="1:8" ht="15" x14ac:dyDescent="0.35">
      <c r="B10" s="18" t="s">
        <v>41</v>
      </c>
    </row>
    <row r="11" spans="1:8" x14ac:dyDescent="0.3">
      <c r="B11" s="75" t="s">
        <v>54</v>
      </c>
    </row>
    <row r="12" spans="1:8" x14ac:dyDescent="0.3">
      <c r="B12" s="8"/>
    </row>
    <row r="13" spans="1:8" s="3" customFormat="1" ht="27.6" x14ac:dyDescent="0.3">
      <c r="B13" s="4" t="s">
        <v>4</v>
      </c>
      <c r="C13" s="4" t="s">
        <v>53</v>
      </c>
      <c r="D13" s="5" t="s">
        <v>5</v>
      </c>
      <c r="E13" s="87" t="s">
        <v>1</v>
      </c>
      <c r="F13" s="88"/>
      <c r="G13" s="87" t="s">
        <v>55</v>
      </c>
      <c r="H13" s="88"/>
    </row>
    <row r="14" spans="1:8" s="17" customFormat="1" x14ac:dyDescent="0.3">
      <c r="A14" s="16"/>
      <c r="B14" s="12">
        <v>458.33</v>
      </c>
      <c r="C14" s="13"/>
      <c r="D14" s="73">
        <f>C14-B14</f>
        <v>-458.33</v>
      </c>
      <c r="E14" s="85" t="s">
        <v>64</v>
      </c>
      <c r="F14" s="86"/>
      <c r="G14" s="16"/>
    </row>
    <row r="15" spans="1:8" s="11" customFormat="1" x14ac:dyDescent="0.3">
      <c r="B15" s="12">
        <v>1420</v>
      </c>
      <c r="C15" s="12"/>
      <c r="D15" s="73">
        <f t="shared" ref="D15:D28" si="0">C15-B15</f>
        <v>-1420</v>
      </c>
      <c r="E15" s="85" t="s">
        <v>68</v>
      </c>
      <c r="F15" s="86"/>
    </row>
    <row r="16" spans="1:8" s="11" customFormat="1" x14ac:dyDescent="0.3">
      <c r="B16" s="12">
        <v>1750</v>
      </c>
      <c r="C16" s="12"/>
      <c r="D16" s="73">
        <f t="shared" si="0"/>
        <v>-1750</v>
      </c>
      <c r="E16" s="85" t="s">
        <v>65</v>
      </c>
      <c r="F16" s="86"/>
    </row>
    <row r="17" spans="1:8" s="11" customFormat="1" x14ac:dyDescent="0.3">
      <c r="B17" s="12">
        <v>4850</v>
      </c>
      <c r="C17" s="12"/>
      <c r="D17" s="73">
        <f t="shared" si="0"/>
        <v>-4850</v>
      </c>
      <c r="E17" s="85" t="s">
        <v>66</v>
      </c>
      <c r="F17" s="86"/>
    </row>
    <row r="18" spans="1:8" s="11" customFormat="1" x14ac:dyDescent="0.3">
      <c r="B18" s="12">
        <v>1414.96</v>
      </c>
      <c r="C18" s="12"/>
      <c r="D18" s="73">
        <f t="shared" si="0"/>
        <v>-1414.96</v>
      </c>
      <c r="E18" s="85" t="s">
        <v>67</v>
      </c>
      <c r="F18" s="86"/>
    </row>
    <row r="19" spans="1:8" s="11" customFormat="1" x14ac:dyDescent="0.3">
      <c r="B19" s="12"/>
      <c r="C19" s="76">
        <v>870</v>
      </c>
      <c r="D19" s="73">
        <f t="shared" si="0"/>
        <v>870</v>
      </c>
      <c r="E19" s="85" t="s">
        <v>69</v>
      </c>
      <c r="F19" s="86"/>
      <c r="G19" s="11" t="s">
        <v>75</v>
      </c>
    </row>
    <row r="20" spans="1:8" s="11" customFormat="1" x14ac:dyDescent="0.3">
      <c r="B20" s="12"/>
      <c r="C20" s="12">
        <v>2607</v>
      </c>
      <c r="D20" s="73">
        <f t="shared" si="0"/>
        <v>2607</v>
      </c>
      <c r="E20" s="85" t="s">
        <v>70</v>
      </c>
      <c r="F20" s="86"/>
      <c r="G20" s="11" t="s">
        <v>75</v>
      </c>
    </row>
    <row r="21" spans="1:8" s="11" customFormat="1" x14ac:dyDescent="0.3">
      <c r="B21" s="12"/>
      <c r="C21" s="12">
        <v>465</v>
      </c>
      <c r="D21" s="73">
        <f t="shared" si="0"/>
        <v>465</v>
      </c>
      <c r="E21" s="85" t="s">
        <v>71</v>
      </c>
      <c r="F21" s="86"/>
      <c r="G21" s="11" t="s">
        <v>76</v>
      </c>
    </row>
    <row r="22" spans="1:8" s="11" customFormat="1" x14ac:dyDescent="0.3">
      <c r="B22" s="12"/>
      <c r="C22" s="12">
        <v>32.93</v>
      </c>
      <c r="D22" s="73">
        <f t="shared" si="0"/>
        <v>32.93</v>
      </c>
      <c r="E22" s="85" t="s">
        <v>72</v>
      </c>
      <c r="F22" s="86"/>
      <c r="G22" s="11" t="s">
        <v>75</v>
      </c>
    </row>
    <row r="23" spans="1:8" s="11" customFormat="1" x14ac:dyDescent="0.3">
      <c r="B23" s="12"/>
      <c r="C23" s="12">
        <v>974.33</v>
      </c>
      <c r="D23" s="73">
        <f t="shared" si="0"/>
        <v>974.33</v>
      </c>
      <c r="E23" s="85" t="s">
        <v>73</v>
      </c>
      <c r="F23" s="86"/>
      <c r="G23" s="11" t="s">
        <v>77</v>
      </c>
    </row>
    <row r="24" spans="1:8" s="11" customFormat="1" x14ac:dyDescent="0.3">
      <c r="B24" s="12"/>
      <c r="C24" s="12">
        <v>15</v>
      </c>
      <c r="D24" s="73">
        <f t="shared" si="0"/>
        <v>15</v>
      </c>
      <c r="E24" s="85" t="s">
        <v>74</v>
      </c>
      <c r="F24" s="86"/>
      <c r="G24" s="11" t="s">
        <v>78</v>
      </c>
    </row>
    <row r="25" spans="1:8" s="11" customFormat="1" ht="100.8" x14ac:dyDescent="0.3">
      <c r="B25" s="12"/>
      <c r="C25" s="12"/>
      <c r="D25" s="73">
        <f t="shared" si="0"/>
        <v>0</v>
      </c>
      <c r="E25" s="85"/>
      <c r="F25" s="86"/>
      <c r="G25" s="77" t="s">
        <v>79</v>
      </c>
    </row>
    <row r="26" spans="1:8" s="11" customFormat="1" x14ac:dyDescent="0.3">
      <c r="B26" s="12"/>
      <c r="C26" s="12"/>
      <c r="D26" s="73">
        <f t="shared" si="0"/>
        <v>0</v>
      </c>
      <c r="E26" s="85"/>
      <c r="F26" s="86"/>
    </row>
    <row r="27" spans="1:8" s="11" customFormat="1" x14ac:dyDescent="0.3">
      <c r="B27" s="12"/>
      <c r="C27" s="12"/>
      <c r="D27" s="73">
        <f t="shared" si="0"/>
        <v>0</v>
      </c>
      <c r="E27" s="85"/>
      <c r="F27" s="86"/>
    </row>
    <row r="28" spans="1:8" s="11" customFormat="1" x14ac:dyDescent="0.3">
      <c r="B28" s="12"/>
      <c r="C28" s="12"/>
      <c r="D28" s="73">
        <f t="shared" si="0"/>
        <v>0</v>
      </c>
      <c r="E28" s="85"/>
      <c r="F28" s="86"/>
    </row>
    <row r="29" spans="1:8" x14ac:dyDescent="0.3">
      <c r="A29" s="9" t="s">
        <v>0</v>
      </c>
      <c r="B29" s="10">
        <f>SUM(B14:B28)</f>
        <v>9893.2900000000009</v>
      </c>
      <c r="C29" s="10">
        <f>SUM(C14:C28)</f>
        <v>4964.26</v>
      </c>
      <c r="D29" s="74">
        <f>SUM(D14:D28)</f>
        <v>-4929.0300000000007</v>
      </c>
      <c r="E29" s="89"/>
      <c r="F29" s="86"/>
      <c r="G29" s="7"/>
    </row>
    <row r="30" spans="1:8" x14ac:dyDescent="0.3">
      <c r="H30" s="2"/>
    </row>
    <row r="31" spans="1:8" x14ac:dyDescent="0.3">
      <c r="F31" s="7"/>
    </row>
    <row r="32" spans="1:8" x14ac:dyDescent="0.3">
      <c r="A32" s="14" t="s">
        <v>6</v>
      </c>
    </row>
  </sheetData>
  <mergeCells count="18">
    <mergeCell ref="G13:H13"/>
    <mergeCell ref="E25:F25"/>
    <mergeCell ref="E26:F26"/>
    <mergeCell ref="E27:F27"/>
    <mergeCell ref="E28:F28"/>
    <mergeCell ref="E29:F29"/>
    <mergeCell ref="E24:F24"/>
    <mergeCell ref="E13:F13"/>
    <mergeCell ref="E14:F14"/>
    <mergeCell ref="E15:F15"/>
    <mergeCell ref="E16:F16"/>
    <mergeCell ref="E17:F17"/>
    <mergeCell ref="E18:F18"/>
    <mergeCell ref="E19:F19"/>
    <mergeCell ref="E20:F20"/>
    <mergeCell ref="E21:F21"/>
    <mergeCell ref="E22:F22"/>
    <mergeCell ref="E23:F23"/>
  </mergeCells>
  <pageMargins left="0.7" right="0.7" top="0.75" bottom="0.75" header="0.3" footer="0.3"/>
  <pageSetup paperSize="9" scale="73" orientation="portrait" r:id="rId1"/>
  <customProperties>
    <customPr name="OrphanNamesChecked" r:id="rId2"/>
  </customPropertie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0A45DD-14FF-4B6C-9816-262CF75739F0}">
  <sheetPr>
    <pageSetUpPr fitToPage="1"/>
  </sheetPr>
  <dimension ref="A1:M37"/>
  <sheetViews>
    <sheetView tabSelected="1" topLeftCell="A15" workbookViewId="0">
      <selection activeCell="J36" sqref="J36"/>
    </sheetView>
  </sheetViews>
  <sheetFormatPr defaultColWidth="9.109375" defaultRowHeight="14.4" x14ac:dyDescent="0.3"/>
  <cols>
    <col min="1" max="1" width="6.88671875" style="59" bestFit="1" customWidth="1"/>
    <col min="2" max="2" width="33.33203125" style="59" customWidth="1"/>
    <col min="3" max="3" width="20.6640625" style="59" customWidth="1"/>
    <col min="4" max="4" width="10.44140625" style="59" bestFit="1" customWidth="1"/>
    <col min="5" max="5" width="9.88671875" style="59" customWidth="1"/>
    <col min="6" max="6" width="12.5546875" style="59" customWidth="1"/>
    <col min="7" max="16384" width="9.109375" style="59"/>
  </cols>
  <sheetData>
    <row r="1" spans="1:13" x14ac:dyDescent="0.3">
      <c r="B1" s="64" t="s">
        <v>45</v>
      </c>
    </row>
    <row r="3" spans="1:13" x14ac:dyDescent="0.3">
      <c r="B3" s="60"/>
    </row>
    <row r="4" spans="1:13" x14ac:dyDescent="0.3">
      <c r="B4" s="59" t="s">
        <v>46</v>
      </c>
      <c r="C4" s="65">
        <f>'Accounting Statement'!D13</f>
        <v>127852.52999999998</v>
      </c>
      <c r="D4" s="59" t="s">
        <v>47</v>
      </c>
      <c r="E4" s="65">
        <f>'Accounting Statement'!D8</f>
        <v>22603.89</v>
      </c>
    </row>
    <row r="6" spans="1:13" x14ac:dyDescent="0.3">
      <c r="D6" s="66"/>
    </row>
    <row r="7" spans="1:13" ht="56.4" customHeight="1" x14ac:dyDescent="0.3">
      <c r="A7" s="92" t="s">
        <v>108</v>
      </c>
      <c r="B7" s="92"/>
      <c r="C7" s="92"/>
      <c r="D7" s="92"/>
      <c r="E7" s="92"/>
      <c r="F7" s="92"/>
      <c r="G7" s="92"/>
      <c r="H7" s="92"/>
      <c r="I7" s="92"/>
      <c r="J7" s="92"/>
      <c r="K7" s="92"/>
      <c r="L7" s="92"/>
      <c r="M7" s="92"/>
    </row>
    <row r="8" spans="1:13" ht="14.4" customHeight="1" x14ac:dyDescent="0.3">
      <c r="E8" s="60" t="s">
        <v>48</v>
      </c>
      <c r="F8" s="60" t="s">
        <v>48</v>
      </c>
      <c r="G8" s="60" t="s">
        <v>48</v>
      </c>
      <c r="I8" s="59" t="s">
        <v>103</v>
      </c>
    </row>
    <row r="9" spans="1:13" ht="14.4" customHeight="1" x14ac:dyDescent="0.3">
      <c r="B9" s="60" t="s">
        <v>49</v>
      </c>
      <c r="I9" s="59" t="s">
        <v>98</v>
      </c>
      <c r="L9" s="59">
        <v>18452.89</v>
      </c>
    </row>
    <row r="10" spans="1:13" x14ac:dyDescent="0.3">
      <c r="B10" s="59" t="s">
        <v>98</v>
      </c>
      <c r="C10" t="s">
        <v>80</v>
      </c>
      <c r="E10">
        <v>3200</v>
      </c>
      <c r="I10" s="59" t="s">
        <v>104</v>
      </c>
      <c r="L10" s="59">
        <v>30314.92</v>
      </c>
    </row>
    <row r="11" spans="1:13" x14ac:dyDescent="0.3">
      <c r="C11" t="s">
        <v>81</v>
      </c>
      <c r="E11">
        <v>8000</v>
      </c>
      <c r="I11" s="61" t="s">
        <v>105</v>
      </c>
      <c r="J11" s="61"/>
      <c r="K11" s="61"/>
      <c r="L11" s="61">
        <v>10207.620000000001</v>
      </c>
    </row>
    <row r="12" spans="1:13" x14ac:dyDescent="0.3">
      <c r="C12" t="s">
        <v>82</v>
      </c>
      <c r="E12">
        <v>1275</v>
      </c>
      <c r="I12" s="61" t="s">
        <v>106</v>
      </c>
      <c r="J12" s="61"/>
      <c r="K12" s="61"/>
      <c r="L12" s="61">
        <v>58364.9</v>
      </c>
    </row>
    <row r="13" spans="1:13" x14ac:dyDescent="0.3">
      <c r="C13" t="s">
        <v>83</v>
      </c>
      <c r="E13">
        <v>17465</v>
      </c>
      <c r="F13" s="59" t="s">
        <v>109</v>
      </c>
      <c r="I13" s="61" t="s">
        <v>107</v>
      </c>
      <c r="J13" s="61"/>
      <c r="K13" s="61"/>
      <c r="L13" s="61">
        <v>10512.2</v>
      </c>
    </row>
    <row r="14" spans="1:13" x14ac:dyDescent="0.3">
      <c r="C14" t="s">
        <v>84</v>
      </c>
      <c r="E14">
        <v>6350</v>
      </c>
      <c r="M14" s="59">
        <f>SUM(L9:L13)</f>
        <v>127852.53</v>
      </c>
    </row>
    <row r="15" spans="1:13" x14ac:dyDescent="0.3">
      <c r="C15" t="s">
        <v>85</v>
      </c>
      <c r="E15">
        <v>4500</v>
      </c>
    </row>
    <row r="16" spans="1:13" x14ac:dyDescent="0.3">
      <c r="C16" t="s">
        <v>86</v>
      </c>
      <c r="E16">
        <v>1700</v>
      </c>
    </row>
    <row r="17" spans="2:7" x14ac:dyDescent="0.3">
      <c r="C17" t="s">
        <v>87</v>
      </c>
      <c r="E17">
        <v>5267.33</v>
      </c>
    </row>
    <row r="18" spans="2:7" ht="44.4" customHeight="1" x14ac:dyDescent="0.3">
      <c r="C18" s="79" t="s">
        <v>99</v>
      </c>
      <c r="E18">
        <v>1010.48</v>
      </c>
    </row>
    <row r="19" spans="2:7" x14ac:dyDescent="0.3">
      <c r="C19"/>
      <c r="F19" s="62">
        <f>SUM(E10:E18)</f>
        <v>48767.810000000005</v>
      </c>
    </row>
    <row r="20" spans="2:7" x14ac:dyDescent="0.3">
      <c r="B20" s="59" t="s">
        <v>97</v>
      </c>
      <c r="C20" s="78" t="s">
        <v>88</v>
      </c>
      <c r="E20">
        <v>30000</v>
      </c>
      <c r="F20" t="s">
        <v>96</v>
      </c>
    </row>
    <row r="21" spans="2:7" x14ac:dyDescent="0.3">
      <c r="C21" s="78" t="s">
        <v>89</v>
      </c>
      <c r="E21">
        <v>1600</v>
      </c>
      <c r="F21" t="s">
        <v>93</v>
      </c>
    </row>
    <row r="22" spans="2:7" x14ac:dyDescent="0.3">
      <c r="C22" s="78" t="s">
        <v>90</v>
      </c>
      <c r="E22">
        <v>31700</v>
      </c>
      <c r="F22" t="s">
        <v>112</v>
      </c>
    </row>
    <row r="23" spans="2:7" x14ac:dyDescent="0.3">
      <c r="C23" s="78" t="s">
        <v>91</v>
      </c>
      <c r="E23">
        <v>4500</v>
      </c>
      <c r="F23" t="s">
        <v>94</v>
      </c>
    </row>
    <row r="24" spans="2:7" x14ac:dyDescent="0.3">
      <c r="C24" s="78" t="s">
        <v>92</v>
      </c>
      <c r="E24">
        <v>500</v>
      </c>
      <c r="F24" t="s">
        <v>95</v>
      </c>
    </row>
    <row r="25" spans="2:7" x14ac:dyDescent="0.3">
      <c r="C25" s="78" t="s">
        <v>100</v>
      </c>
      <c r="E25" s="81">
        <v>10784.72</v>
      </c>
      <c r="F25" s="80" t="s">
        <v>101</v>
      </c>
    </row>
    <row r="26" spans="2:7" x14ac:dyDescent="0.3">
      <c r="C26"/>
      <c r="E26" s="61"/>
    </row>
    <row r="27" spans="2:7" x14ac:dyDescent="0.3">
      <c r="C27"/>
      <c r="E27" s="61"/>
    </row>
    <row r="28" spans="2:7" x14ac:dyDescent="0.3">
      <c r="C28"/>
      <c r="E28" s="61"/>
    </row>
    <row r="29" spans="2:7" x14ac:dyDescent="0.3">
      <c r="C29"/>
      <c r="E29" s="61"/>
    </row>
    <row r="30" spans="2:7" x14ac:dyDescent="0.3">
      <c r="C30"/>
      <c r="E30" s="61"/>
    </row>
    <row r="31" spans="2:7" x14ac:dyDescent="0.3">
      <c r="C31"/>
      <c r="E31" s="61"/>
    </row>
    <row r="32" spans="2:7" x14ac:dyDescent="0.3">
      <c r="C32"/>
      <c r="F32" s="62">
        <f>SUM(E20:E25)</f>
        <v>79084.72</v>
      </c>
      <c r="G32" s="59" t="s">
        <v>110</v>
      </c>
    </row>
    <row r="34" spans="2:7" x14ac:dyDescent="0.3">
      <c r="B34" s="60" t="s">
        <v>102</v>
      </c>
      <c r="E34" s="61"/>
    </row>
    <row r="35" spans="2:7" x14ac:dyDescent="0.3">
      <c r="F35" s="62">
        <f>E34</f>
        <v>0</v>
      </c>
    </row>
    <row r="36" spans="2:7" ht="15" thickBot="1" x14ac:dyDescent="0.35">
      <c r="B36" s="60" t="s">
        <v>111</v>
      </c>
      <c r="G36" s="63">
        <f>F32+F19</f>
        <v>127852.53</v>
      </c>
    </row>
    <row r="37" spans="2:7" ht="15" thickTop="1" x14ac:dyDescent="0.3"/>
  </sheetData>
  <mergeCells count="1">
    <mergeCell ref="A7:M7"/>
  </mergeCells>
  <pageMargins left="0.7" right="0.7" top="0.75" bottom="0.75" header="0.3" footer="0.3"/>
  <pageSetup paperSize="9" orientation="portrait" r:id="rId1"/>
  <customProperties>
    <customPr name="OrphanNamesChecked" r:id="rId2"/>
  </customPropertie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07221A-D155-4F57-8165-8FD93BE21DA1}">
  <sheetPr>
    <pageSetUpPr fitToPage="1"/>
  </sheetPr>
  <dimension ref="A1:L40"/>
  <sheetViews>
    <sheetView workbookViewId="0">
      <selection activeCell="B33" sqref="B33"/>
    </sheetView>
  </sheetViews>
  <sheetFormatPr defaultRowHeight="14.4" x14ac:dyDescent="0.3"/>
  <cols>
    <col min="1" max="1" width="6.88671875" bestFit="1" customWidth="1"/>
    <col min="2" max="2" width="11.33203125" customWidth="1"/>
    <col min="3" max="3" width="10.6640625" customWidth="1"/>
    <col min="4" max="4" width="10.44140625" bestFit="1" customWidth="1"/>
    <col min="5" max="5" width="9.88671875" customWidth="1"/>
    <col min="6" max="6" width="70.6640625" bestFit="1" customWidth="1"/>
    <col min="7" max="7" width="22" bestFit="1" customWidth="1"/>
    <col min="8" max="8" width="13.6640625" customWidth="1"/>
  </cols>
  <sheetData>
    <row r="1" spans="1:8" x14ac:dyDescent="0.3">
      <c r="B1" s="15" t="s">
        <v>12</v>
      </c>
    </row>
    <row r="3" spans="1:8" x14ac:dyDescent="0.3">
      <c r="B3" s="8"/>
    </row>
    <row r="4" spans="1:8" x14ac:dyDescent="0.3">
      <c r="B4" t="s">
        <v>2</v>
      </c>
      <c r="C4" s="36">
        <f>'Accounting Statement'!C16</f>
        <v>182331</v>
      </c>
      <c r="D4" t="s">
        <v>52</v>
      </c>
      <c r="E4" s="36">
        <f>'Accounting Statement'!D16</f>
        <v>186005</v>
      </c>
    </row>
    <row r="6" spans="1:8" x14ac:dyDescent="0.3">
      <c r="D6" t="s">
        <v>5</v>
      </c>
      <c r="E6" s="1">
        <f>E4-C4</f>
        <v>3674</v>
      </c>
    </row>
    <row r="7" spans="1:8" x14ac:dyDescent="0.3">
      <c r="D7" t="s">
        <v>39</v>
      </c>
      <c r="E7" s="6">
        <f>IF(AND(C4=0,E4=0),0,IF(C4=0,1,IF(E4=0,-1,(E4-C4)/C4)))</f>
        <v>2.0150166455512229E-2</v>
      </c>
      <c r="F7" t="str">
        <f>IF(E7&lt;-0.15,"yes explain",IF(E7&gt;0.15,"Yes explain","No explanation required - unless there is a capital payment or receipt in excess of 15% of fixed assets"))</f>
        <v>No explanation required - unless there is a capital payment or receipt in excess of 15% of fixed assets</v>
      </c>
    </row>
    <row r="9" spans="1:8" x14ac:dyDescent="0.3">
      <c r="B9" s="8" t="s">
        <v>7</v>
      </c>
    </row>
    <row r="10" spans="1:8" ht="15" x14ac:dyDescent="0.35">
      <c r="B10" s="19" t="s">
        <v>13</v>
      </c>
    </row>
    <row r="11" spans="1:8" ht="15" x14ac:dyDescent="0.35">
      <c r="B11" s="18" t="s">
        <v>56</v>
      </c>
    </row>
    <row r="12" spans="1:8" s="3" customFormat="1" ht="26.25" customHeight="1" x14ac:dyDescent="0.3">
      <c r="B12" s="4" t="s">
        <v>4</v>
      </c>
      <c r="C12" s="4" t="s">
        <v>53</v>
      </c>
      <c r="D12" s="5" t="s">
        <v>5</v>
      </c>
      <c r="E12" s="87" t="s">
        <v>1</v>
      </c>
      <c r="F12" s="88"/>
      <c r="G12" s="71" t="s">
        <v>60</v>
      </c>
      <c r="H12" s="72" t="s">
        <v>61</v>
      </c>
    </row>
    <row r="13" spans="1:8" s="17" customFormat="1" x14ac:dyDescent="0.3">
      <c r="A13" s="16"/>
      <c r="B13" s="13"/>
      <c r="C13" s="13"/>
      <c r="D13" s="13">
        <f>C13-B13</f>
        <v>0</v>
      </c>
      <c r="E13" s="90"/>
      <c r="F13" s="91"/>
      <c r="G13" s="16"/>
    </row>
    <row r="14" spans="1:8" s="11" customFormat="1" x14ac:dyDescent="0.3">
      <c r="B14" s="12"/>
      <c r="C14" s="12"/>
      <c r="D14" s="13">
        <f t="shared" ref="D14:D27" si="0">C14-B14</f>
        <v>0</v>
      </c>
      <c r="E14" s="85"/>
      <c r="F14" s="86"/>
    </row>
    <row r="15" spans="1:8" s="11" customFormat="1" x14ac:dyDescent="0.3">
      <c r="B15" s="12"/>
      <c r="C15" s="12"/>
      <c r="D15" s="13">
        <f t="shared" si="0"/>
        <v>0</v>
      </c>
      <c r="E15" s="85"/>
      <c r="F15" s="86"/>
    </row>
    <row r="16" spans="1:8" s="11" customFormat="1" x14ac:dyDescent="0.3">
      <c r="B16" s="12"/>
      <c r="C16" s="12"/>
      <c r="D16" s="13">
        <f t="shared" si="0"/>
        <v>0</v>
      </c>
      <c r="E16" s="85"/>
      <c r="F16" s="86"/>
    </row>
    <row r="17" spans="1:12" s="11" customFormat="1" x14ac:dyDescent="0.3">
      <c r="B17" s="12"/>
      <c r="C17" s="12"/>
      <c r="D17" s="13">
        <f t="shared" si="0"/>
        <v>0</v>
      </c>
      <c r="E17" s="85"/>
      <c r="F17" s="86"/>
    </row>
    <row r="18" spans="1:12" s="11" customFormat="1" x14ac:dyDescent="0.3">
      <c r="B18" s="12"/>
      <c r="C18" s="12"/>
      <c r="D18" s="13">
        <f t="shared" si="0"/>
        <v>0</v>
      </c>
      <c r="E18" s="85"/>
      <c r="F18" s="86"/>
      <c r="L18" s="20"/>
    </row>
    <row r="19" spans="1:12" s="11" customFormat="1" x14ac:dyDescent="0.3">
      <c r="B19" s="12"/>
      <c r="C19" s="12"/>
      <c r="D19" s="13">
        <f t="shared" si="0"/>
        <v>0</v>
      </c>
      <c r="E19" s="85"/>
      <c r="F19" s="86"/>
    </row>
    <row r="20" spans="1:12" s="11" customFormat="1" x14ac:dyDescent="0.3">
      <c r="B20" s="12"/>
      <c r="C20" s="12"/>
      <c r="D20" s="13">
        <f t="shared" si="0"/>
        <v>0</v>
      </c>
      <c r="E20" s="85"/>
      <c r="F20" s="86"/>
    </row>
    <row r="21" spans="1:12" s="11" customFormat="1" x14ac:dyDescent="0.3">
      <c r="B21" s="12"/>
      <c r="C21" s="12"/>
      <c r="D21" s="13">
        <f t="shared" si="0"/>
        <v>0</v>
      </c>
      <c r="E21" s="85"/>
      <c r="F21" s="86"/>
    </row>
    <row r="22" spans="1:12" s="11" customFormat="1" x14ac:dyDescent="0.3">
      <c r="B22" s="12"/>
      <c r="C22" s="12"/>
      <c r="D22" s="13">
        <f t="shared" si="0"/>
        <v>0</v>
      </c>
      <c r="E22" s="85"/>
      <c r="F22" s="86"/>
    </row>
    <row r="23" spans="1:12" s="11" customFormat="1" x14ac:dyDescent="0.3">
      <c r="B23" s="12"/>
      <c r="C23" s="12"/>
      <c r="D23" s="13">
        <f t="shared" si="0"/>
        <v>0</v>
      </c>
      <c r="E23" s="85"/>
      <c r="F23" s="86"/>
    </row>
    <row r="24" spans="1:12" s="11" customFormat="1" x14ac:dyDescent="0.3">
      <c r="B24" s="12"/>
      <c r="C24" s="12"/>
      <c r="D24" s="13">
        <f t="shared" si="0"/>
        <v>0</v>
      </c>
      <c r="E24" s="85"/>
      <c r="F24" s="86"/>
    </row>
    <row r="25" spans="1:12" s="11" customFormat="1" x14ac:dyDescent="0.3">
      <c r="B25" s="12"/>
      <c r="C25" s="12"/>
      <c r="D25" s="13">
        <f t="shared" si="0"/>
        <v>0</v>
      </c>
      <c r="E25" s="85"/>
      <c r="F25" s="86"/>
    </row>
    <row r="26" spans="1:12" s="11" customFormat="1" x14ac:dyDescent="0.3">
      <c r="B26" s="12"/>
      <c r="C26" s="12"/>
      <c r="D26" s="13">
        <f t="shared" si="0"/>
        <v>0</v>
      </c>
      <c r="E26" s="85"/>
      <c r="F26" s="86"/>
    </row>
    <row r="27" spans="1:12" s="11" customFormat="1" x14ac:dyDescent="0.3">
      <c r="B27" s="12"/>
      <c r="C27" s="12"/>
      <c r="D27" s="13">
        <f t="shared" si="0"/>
        <v>0</v>
      </c>
      <c r="E27" s="85"/>
      <c r="F27" s="86"/>
    </row>
    <row r="28" spans="1:12" x14ac:dyDescent="0.3">
      <c r="A28" s="9" t="s">
        <v>0</v>
      </c>
      <c r="B28" s="10">
        <f>SUM(B13:B27)</f>
        <v>0</v>
      </c>
      <c r="C28" s="10">
        <f>SUM(C13:C27)</f>
        <v>0</v>
      </c>
      <c r="D28" s="10">
        <f>SUM(D13:D27)</f>
        <v>0</v>
      </c>
      <c r="E28" s="89"/>
      <c r="F28" s="86"/>
      <c r="G28" s="7"/>
    </row>
    <row r="29" spans="1:12" x14ac:dyDescent="0.3">
      <c r="H29" s="2"/>
    </row>
    <row r="30" spans="1:12" x14ac:dyDescent="0.3">
      <c r="A30" s="14" t="s">
        <v>6</v>
      </c>
      <c r="F30" s="7"/>
    </row>
    <row r="32" spans="1:12" ht="15" x14ac:dyDescent="0.35">
      <c r="B32" s="18" t="s">
        <v>57</v>
      </c>
    </row>
    <row r="33" spans="1:8" x14ac:dyDescent="0.3">
      <c r="B33" t="s">
        <v>62</v>
      </c>
    </row>
    <row r="34" spans="1:8" x14ac:dyDescent="0.3">
      <c r="B34" t="s">
        <v>2</v>
      </c>
      <c r="C34" s="36">
        <f>'Accounting Statement'!C45</f>
        <v>0</v>
      </c>
      <c r="D34" t="s">
        <v>52</v>
      </c>
      <c r="E34" s="36">
        <f>'Accounting Statement'!D45</f>
        <v>0</v>
      </c>
    </row>
    <row r="36" spans="1:8" ht="41.4" x14ac:dyDescent="0.3">
      <c r="A36" s="3"/>
      <c r="B36" s="4" t="s">
        <v>4</v>
      </c>
      <c r="C36" s="4" t="s">
        <v>53</v>
      </c>
      <c r="D36" s="5" t="s">
        <v>5</v>
      </c>
      <c r="E36" s="87" t="s">
        <v>1</v>
      </c>
      <c r="F36" s="88"/>
      <c r="G36" s="71" t="s">
        <v>60</v>
      </c>
      <c r="H36" s="72" t="s">
        <v>61</v>
      </c>
    </row>
    <row r="37" spans="1:8" x14ac:dyDescent="0.3">
      <c r="A37" s="16"/>
      <c r="B37" s="13"/>
      <c r="C37" s="13"/>
      <c r="D37" s="13">
        <f>C37-B37</f>
        <v>0</v>
      </c>
      <c r="E37" s="90"/>
      <c r="F37" s="91"/>
      <c r="G37" s="16"/>
      <c r="H37" s="17"/>
    </row>
    <row r="38" spans="1:8" x14ac:dyDescent="0.3">
      <c r="A38" s="11"/>
      <c r="B38" s="12"/>
      <c r="C38" s="12"/>
      <c r="D38" s="13">
        <f t="shared" ref="D38:D39" si="1">C38-B38</f>
        <v>0</v>
      </c>
      <c r="E38" s="85"/>
      <c r="F38" s="86"/>
      <c r="G38" s="11"/>
      <c r="H38" s="11"/>
    </row>
    <row r="39" spans="1:8" x14ac:dyDescent="0.3">
      <c r="A39" s="11"/>
      <c r="B39" s="12"/>
      <c r="C39" s="12"/>
      <c r="D39" s="13">
        <f t="shared" si="1"/>
        <v>0</v>
      </c>
      <c r="E39" s="85"/>
      <c r="F39" s="86"/>
      <c r="G39" s="11"/>
      <c r="H39" s="11"/>
    </row>
    <row r="40" spans="1:8" x14ac:dyDescent="0.3">
      <c r="A40" s="9" t="s">
        <v>0</v>
      </c>
      <c r="B40" s="10">
        <f>SUM(B37:B39)</f>
        <v>0</v>
      </c>
      <c r="C40" s="10">
        <f>SUM(C37:C39)</f>
        <v>0</v>
      </c>
      <c r="D40" s="10">
        <f>SUM(D37:D39)</f>
        <v>0</v>
      </c>
      <c r="E40" s="89"/>
      <c r="F40" s="86"/>
      <c r="G40" s="7"/>
    </row>
  </sheetData>
  <mergeCells count="22">
    <mergeCell ref="E40:F40"/>
    <mergeCell ref="E39:F39"/>
    <mergeCell ref="E36:F36"/>
    <mergeCell ref="E37:F37"/>
    <mergeCell ref="E38:F38"/>
    <mergeCell ref="E24:F24"/>
    <mergeCell ref="E25:F25"/>
    <mergeCell ref="E26:F26"/>
    <mergeCell ref="E27:F27"/>
    <mergeCell ref="E28:F28"/>
    <mergeCell ref="E23:F23"/>
    <mergeCell ref="E12:F12"/>
    <mergeCell ref="E13:F13"/>
    <mergeCell ref="E14:F14"/>
    <mergeCell ref="E15:F15"/>
    <mergeCell ref="E16:F16"/>
    <mergeCell ref="E17:F17"/>
    <mergeCell ref="E18:F18"/>
    <mergeCell ref="E19:F19"/>
    <mergeCell ref="E20:F20"/>
    <mergeCell ref="E21:F21"/>
    <mergeCell ref="E22:F22"/>
  </mergeCells>
  <pageMargins left="0.7" right="0.7" top="0.75" bottom="0.75" header="0.3" footer="0.3"/>
  <pageSetup paperSize="9" scale="73" orientation="portrait" r:id="rId1"/>
  <customProperties>
    <customPr name="OrphanNamesChecked" r:id="rId2"/>
  </customPropertie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50B083-BAB5-4F60-9BA4-1813101D1082}">
  <sheetPr>
    <pageSetUpPr fitToPage="1"/>
  </sheetPr>
  <dimension ref="A1:H22"/>
  <sheetViews>
    <sheetView workbookViewId="0">
      <selection activeCell="E16" sqref="E16:F16"/>
    </sheetView>
  </sheetViews>
  <sheetFormatPr defaultRowHeight="14.4" x14ac:dyDescent="0.3"/>
  <cols>
    <col min="1" max="1" width="6.88671875" bestFit="1" customWidth="1"/>
    <col min="2" max="2" width="11.33203125" customWidth="1"/>
    <col min="3" max="3" width="10.6640625" customWidth="1"/>
    <col min="4" max="4" width="10.44140625" bestFit="1" customWidth="1"/>
    <col min="5" max="5" width="9.88671875" customWidth="1"/>
    <col min="6" max="6" width="70.6640625" bestFit="1" customWidth="1"/>
  </cols>
  <sheetData>
    <row r="1" spans="1:7" x14ac:dyDescent="0.3">
      <c r="B1" s="15" t="s">
        <v>14</v>
      </c>
    </row>
    <row r="3" spans="1:7" x14ac:dyDescent="0.3">
      <c r="B3" s="8"/>
    </row>
    <row r="4" spans="1:7" x14ac:dyDescent="0.3">
      <c r="B4" t="s">
        <v>2</v>
      </c>
      <c r="C4" s="36">
        <f>'Accounting Statement'!C17</f>
        <v>0</v>
      </c>
      <c r="D4" t="s">
        <v>52</v>
      </c>
      <c r="E4" s="36">
        <f>'Accounting Statement'!D17</f>
        <v>0</v>
      </c>
    </row>
    <row r="6" spans="1:7" x14ac:dyDescent="0.3">
      <c r="D6" t="s">
        <v>5</v>
      </c>
      <c r="E6" s="1">
        <f>F4-C4</f>
        <v>0</v>
      </c>
    </row>
    <row r="7" spans="1:7" x14ac:dyDescent="0.3">
      <c r="E7" s="6">
        <f>IF(AND(C4=0,E4=0),0,IF(C4=0,1,IF(E4=0,-1,(E4-C4)/C4)))</f>
        <v>0</v>
      </c>
      <c r="F7" t="str">
        <f>IF(D12&lt;-0.15,"yes explain",IF(D12&gt;0.15,"Yes explain","No explanation required"))</f>
        <v>No explanation required</v>
      </c>
    </row>
    <row r="9" spans="1:7" x14ac:dyDescent="0.3">
      <c r="B9" s="8" t="s">
        <v>7</v>
      </c>
    </row>
    <row r="10" spans="1:7" ht="15" x14ac:dyDescent="0.35">
      <c r="B10" s="18" t="s">
        <v>58</v>
      </c>
    </row>
    <row r="11" spans="1:7" s="3" customFormat="1" ht="27.6" x14ac:dyDescent="0.3">
      <c r="B11" s="4" t="s">
        <v>4</v>
      </c>
      <c r="C11" s="4" t="s">
        <v>53</v>
      </c>
      <c r="D11" s="5" t="s">
        <v>5</v>
      </c>
      <c r="E11" s="87" t="s">
        <v>1</v>
      </c>
      <c r="F11" s="88"/>
    </row>
    <row r="12" spans="1:7" s="17" customFormat="1" x14ac:dyDescent="0.3">
      <c r="A12" s="16"/>
      <c r="B12" s="13"/>
      <c r="C12" s="13"/>
      <c r="D12" s="13">
        <f>C12-B12</f>
        <v>0</v>
      </c>
      <c r="E12" s="90"/>
      <c r="F12" s="91"/>
      <c r="G12" s="16"/>
    </row>
    <row r="13" spans="1:7" s="11" customFormat="1" x14ac:dyDescent="0.3">
      <c r="B13" s="12"/>
      <c r="C13" s="12"/>
      <c r="D13" s="13">
        <f t="shared" ref="D13:D18" si="0">C13-B13</f>
        <v>0</v>
      </c>
      <c r="E13" s="85"/>
      <c r="F13" s="86"/>
    </row>
    <row r="14" spans="1:7" s="11" customFormat="1" x14ac:dyDescent="0.3">
      <c r="B14" s="12"/>
      <c r="C14" s="12"/>
      <c r="D14" s="13">
        <f t="shared" si="0"/>
        <v>0</v>
      </c>
      <c r="E14" s="85"/>
      <c r="F14" s="86"/>
    </row>
    <row r="15" spans="1:7" s="11" customFormat="1" x14ac:dyDescent="0.3">
      <c r="B15" s="12"/>
      <c r="C15" s="12"/>
      <c r="D15" s="13">
        <f t="shared" si="0"/>
        <v>0</v>
      </c>
      <c r="E15" s="85"/>
      <c r="F15" s="86"/>
    </row>
    <row r="16" spans="1:7" s="11" customFormat="1" x14ac:dyDescent="0.3">
      <c r="B16" s="12"/>
      <c r="C16" s="12"/>
      <c r="D16" s="13">
        <f t="shared" si="0"/>
        <v>0</v>
      </c>
      <c r="E16" s="85"/>
      <c r="F16" s="86"/>
    </row>
    <row r="17" spans="1:8" s="11" customFormat="1" x14ac:dyDescent="0.3">
      <c r="B17" s="12"/>
      <c r="C17" s="12"/>
      <c r="D17" s="13">
        <f t="shared" si="0"/>
        <v>0</v>
      </c>
      <c r="E17" s="85"/>
      <c r="F17" s="86"/>
    </row>
    <row r="18" spans="1:8" s="11" customFormat="1" x14ac:dyDescent="0.3">
      <c r="B18" s="12"/>
      <c r="C18" s="12"/>
      <c r="D18" s="13">
        <f t="shared" si="0"/>
        <v>0</v>
      </c>
      <c r="E18" s="85"/>
      <c r="F18" s="86"/>
    </row>
    <row r="19" spans="1:8" x14ac:dyDescent="0.3">
      <c r="A19" s="9" t="s">
        <v>0</v>
      </c>
      <c r="B19" s="10">
        <f>SUM(B12:B18)</f>
        <v>0</v>
      </c>
      <c r="C19" s="10">
        <f>SUM(C12:C18)</f>
        <v>0</v>
      </c>
      <c r="D19" s="10">
        <f>SUM(D12:D18)</f>
        <v>0</v>
      </c>
      <c r="E19" s="89"/>
      <c r="F19" s="86"/>
      <c r="G19" s="7"/>
    </row>
    <row r="20" spans="1:8" x14ac:dyDescent="0.3">
      <c r="H20" s="2"/>
    </row>
    <row r="21" spans="1:8" x14ac:dyDescent="0.3">
      <c r="F21" s="7"/>
    </row>
    <row r="22" spans="1:8" x14ac:dyDescent="0.3">
      <c r="A22" s="14" t="s">
        <v>6</v>
      </c>
    </row>
  </sheetData>
  <mergeCells count="9">
    <mergeCell ref="E17:F17"/>
    <mergeCell ref="E18:F18"/>
    <mergeCell ref="E19:F19"/>
    <mergeCell ref="E14:F14"/>
    <mergeCell ref="E11:F11"/>
    <mergeCell ref="E12:F12"/>
    <mergeCell ref="E13:F13"/>
    <mergeCell ref="E15:F15"/>
    <mergeCell ref="E16:F16"/>
  </mergeCells>
  <pageMargins left="0.7" right="0.7" top="0.75" bottom="0.75" header="0.3" footer="0.3"/>
  <pageSetup paperSize="9" scale="73" orientation="portrait" r:id="rId1"/>
  <customProperties>
    <customPr name="OrphanNamesChecked" r:id="rId2"/>
  </customPropertie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TemplafyTemplateConfiguration><![CDATA[{"transformationConfigurations":[],"templateName":"blankspreadsheet","templateDescription":"","enableDocumentContentUpdater":false,"version":"2.0"}]]></TemplafyTemplateConfiguration>
</file>

<file path=customXml/item2.xml><?xml version="1.0" encoding="utf-8"?>
<TemplafyFormConfiguration><![CDATA[{"formFields":[],"formDataEntries":[]}]]></TemplafyFormConfiguration>
</file>

<file path=customXml/itemProps1.xml><?xml version="1.0" encoding="utf-8"?>
<ds:datastoreItem xmlns:ds="http://schemas.openxmlformats.org/officeDocument/2006/customXml" ds:itemID="{3F1AD0D3-C2B2-41A7-8D84-5B653192951F}">
  <ds:schemaRefs/>
</ds:datastoreItem>
</file>

<file path=customXml/itemProps2.xml><?xml version="1.0" encoding="utf-8"?>
<ds:datastoreItem xmlns:ds="http://schemas.openxmlformats.org/officeDocument/2006/customXml" ds:itemID="{460E185F-155A-4A0D-81DB-4F839B431F71}">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9</vt:i4>
      </vt:variant>
    </vt:vector>
  </HeadingPairs>
  <TitlesOfParts>
    <vt:vector size="9" baseType="lpstr">
      <vt:lpstr>Accounting Statement</vt:lpstr>
      <vt:lpstr>Box 2 Precept</vt:lpstr>
      <vt:lpstr>Box 3 Receipts</vt:lpstr>
      <vt:lpstr>Box 4 Staff costs</vt:lpstr>
      <vt:lpstr>Box 5 Loan repayments</vt:lpstr>
      <vt:lpstr>Box 6 Payments</vt:lpstr>
      <vt:lpstr>Reserves</vt:lpstr>
      <vt:lpstr>Box 9 Fixed assets</vt:lpstr>
      <vt:lpstr>Box 10 Borrowings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Michelle Paterson</dc:creator>
  <cp:lastModifiedBy>Sheviock Parish Council</cp:lastModifiedBy>
  <cp:lastPrinted>2023-03-20T07:35:33Z</cp:lastPrinted>
  <dcterms:created xsi:type="dcterms:W3CDTF">2023-03-10T09:35:56Z</dcterms:created>
  <dcterms:modified xsi:type="dcterms:W3CDTF">2024-05-24T14:00:33Z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TemplafyTenantId">
    <vt:lpwstr>bdouk</vt:lpwstr>
  </property>
  <property fmtid="{D5CDD505-2E9C-101B-9397-08002B2CF9AE}" pid="3" name="TemplafyTemplateId">
    <vt:lpwstr>638049558570502417</vt:lpwstr>
  </property>
  <property fmtid="{D5CDD505-2E9C-101B-9397-08002B2CF9AE}" pid="4" name="TemplafyUserProfileId">
    <vt:lpwstr>637877655583934326</vt:lpwstr>
  </property>
  <property fmtid="{D5CDD505-2E9C-101B-9397-08002B2CF9AE}" pid="5" name="TemplafyLanguageCode">
    <vt:lpwstr>en-GB</vt:lpwstr>
  </property>
  <property fmtid="{D5CDD505-2E9C-101B-9397-08002B2CF9AE}" pid="6" name="TemplafyFromBlank">
    <vt:bool>true</vt:bool>
  </property>
</Properties>
</file>