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defaultThemeVersion="124226"/>
  <xr:revisionPtr revIDLastSave="0" documentId="14_{3C33B54B-8DD6-43D7-9054-2AD72402DC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Sheet1!$C$2:$P$109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1" i="1" l="1"/>
  <c r="M42" i="1"/>
  <c r="M41" i="1"/>
  <c r="M26" i="1"/>
  <c r="M23" i="1"/>
  <c r="M45" i="1"/>
  <c r="M86" i="1"/>
  <c r="M44" i="1"/>
  <c r="M46" i="1"/>
  <c r="M94" i="1" l="1"/>
  <c r="M73" i="1"/>
  <c r="M74" i="1"/>
  <c r="M75" i="1"/>
  <c r="M76" i="1"/>
  <c r="M77" i="1"/>
  <c r="M78" i="1"/>
  <c r="M79" i="1"/>
  <c r="M80" i="1"/>
  <c r="M81" i="1"/>
  <c r="M72" i="1"/>
  <c r="M34" i="1"/>
  <c r="M36" i="1"/>
  <c r="M37" i="1"/>
  <c r="M38" i="1"/>
  <c r="M39" i="1"/>
  <c r="M40" i="1"/>
  <c r="M13" i="1"/>
  <c r="P80" i="1" l="1"/>
  <c r="P79" i="1"/>
  <c r="P78" i="1"/>
  <c r="P77" i="1"/>
  <c r="P76" i="1"/>
  <c r="P75" i="1"/>
  <c r="P74" i="1"/>
  <c r="P73" i="1"/>
  <c r="P72" i="1"/>
  <c r="M92" i="1" l="1"/>
  <c r="P92" i="1"/>
  <c r="J35" i="1"/>
  <c r="M35" i="1" s="1"/>
  <c r="M21" i="1"/>
  <c r="P87" i="1"/>
  <c r="P88" i="1"/>
  <c r="P89" i="1"/>
  <c r="P93" i="1"/>
  <c r="P53" i="1"/>
  <c r="P43" i="1"/>
  <c r="P49" i="1"/>
  <c r="P50" i="1"/>
  <c r="P51" i="1"/>
  <c r="P15" i="1"/>
  <c r="P16" i="1"/>
  <c r="P17" i="1"/>
  <c r="P18" i="1"/>
  <c r="P19" i="1"/>
  <c r="P20" i="1"/>
  <c r="P21" i="1"/>
  <c r="P22" i="1"/>
  <c r="P24" i="1"/>
  <c r="P25" i="1"/>
  <c r="P28" i="1"/>
  <c r="P29" i="1"/>
  <c r="P32" i="1"/>
  <c r="M70" i="1"/>
  <c r="P70" i="1"/>
  <c r="M89" i="1" l="1"/>
  <c r="M88" i="1"/>
  <c r="M71" i="1" l="1"/>
  <c r="M69" i="1"/>
  <c r="M68" i="1"/>
  <c r="M67" i="1"/>
  <c r="M66" i="1"/>
  <c r="P71" i="1"/>
  <c r="P69" i="1"/>
  <c r="P68" i="1"/>
  <c r="P67" i="1"/>
  <c r="P66" i="1"/>
  <c r="J10" i="1"/>
  <c r="P10" i="1" s="1"/>
  <c r="J97" i="1"/>
  <c r="M65" i="1" l="1"/>
  <c r="M64" i="1"/>
  <c r="M63" i="1"/>
  <c r="M62" i="1"/>
  <c r="M61" i="1"/>
  <c r="P64" i="1"/>
  <c r="P63" i="1"/>
  <c r="P62" i="1"/>
  <c r="P61" i="1"/>
  <c r="M60" i="1"/>
  <c r="P60" i="1"/>
  <c r="M59" i="1"/>
  <c r="P65" i="1"/>
  <c r="P59" i="1"/>
  <c r="P58" i="1"/>
  <c r="P57" i="1"/>
  <c r="P56" i="1"/>
  <c r="P55" i="1"/>
  <c r="M58" i="1"/>
  <c r="M57" i="1"/>
  <c r="M56" i="1"/>
  <c r="M55" i="1"/>
  <c r="P54" i="1"/>
  <c r="M54" i="1"/>
  <c r="O97" i="1" l="1"/>
  <c r="N97" i="1"/>
  <c r="M87" i="1"/>
  <c r="D102" i="1"/>
  <c r="M25" i="1"/>
  <c r="M24" i="1"/>
  <c r="M22" i="1"/>
  <c r="M20" i="1"/>
  <c r="M19" i="1"/>
  <c r="M18" i="1"/>
  <c r="M17" i="1"/>
  <c r="P14" i="1"/>
  <c r="P12" i="1"/>
  <c r="M12" i="1"/>
  <c r="M15" i="1"/>
  <c r="M93" i="1" l="1"/>
  <c r="P83" i="1" l="1"/>
  <c r="M83" i="1"/>
  <c r="P52" i="1"/>
  <c r="M53" i="1"/>
  <c r="M52" i="1"/>
  <c r="M51" i="1"/>
  <c r="M50" i="1"/>
  <c r="M49" i="1"/>
  <c r="M43" i="1"/>
  <c r="P33" i="1"/>
  <c r="M33" i="1"/>
  <c r="M32" i="1"/>
  <c r="M29" i="1"/>
  <c r="P11" i="1"/>
  <c r="M11" i="1" l="1"/>
  <c r="M10" i="1"/>
  <c r="M16" i="1"/>
  <c r="M14" i="1"/>
  <c r="M5" i="1" l="1"/>
  <c r="M97" i="1" s="1"/>
  <c r="P5" i="1"/>
  <c r="P97" i="1" s="1"/>
  <c r="M98" i="1" l="1"/>
</calcChain>
</file>

<file path=xl/sharedStrings.xml><?xml version="1.0" encoding="utf-8"?>
<sst xmlns="http://schemas.openxmlformats.org/spreadsheetml/2006/main" count="166" uniqueCount="162">
  <si>
    <t>Type of asset</t>
  </si>
  <si>
    <t>1 (near bus shelter/phone box)</t>
  </si>
  <si>
    <t>Crafthole</t>
  </si>
  <si>
    <t>12 (1x harbour top of slip, 4 x pumping station, 3 x grass area on front, 4 x carpark</t>
  </si>
  <si>
    <t>4 drawer filing cabinet</t>
  </si>
  <si>
    <t>office seat</t>
  </si>
  <si>
    <t>Grit bin</t>
  </si>
  <si>
    <t>Total</t>
  </si>
  <si>
    <t>1 (unknown value as old/irreplaceable)</t>
  </si>
  <si>
    <t>Sheviock</t>
  </si>
  <si>
    <t>Portwrinkle</t>
  </si>
  <si>
    <t>replacement value</t>
  </si>
  <si>
    <t>expected life</t>
  </si>
  <si>
    <t>age</t>
  </si>
  <si>
    <t>current value</t>
  </si>
  <si>
    <t>due 0-5 years</t>
  </si>
  <si>
    <t>due 6 - 10 years</t>
  </si>
  <si>
    <t>due more than 10 years</t>
  </si>
  <si>
    <t>Location</t>
  </si>
  <si>
    <t>Cost details</t>
  </si>
  <si>
    <t>Cost and value</t>
  </si>
  <si>
    <t>Life, age and value</t>
  </si>
  <si>
    <t>Replacement spend profile</t>
  </si>
  <si>
    <t>£130 each</t>
  </si>
  <si>
    <t>posts and fencing</t>
  </si>
  <si>
    <t>Information centre</t>
  </si>
  <si>
    <t>balancing posts</t>
  </si>
  <si>
    <t>picnic table</t>
  </si>
  <si>
    <t>water pump see note below</t>
  </si>
  <si>
    <t>Item</t>
  </si>
  <si>
    <t>Value for reserve</t>
  </si>
  <si>
    <t>Desk</t>
  </si>
  <si>
    <t>Bench seats</t>
  </si>
  <si>
    <t>Parish Notice boards</t>
  </si>
  <si>
    <t>Bus Shelters</t>
  </si>
  <si>
    <t>Community</t>
  </si>
  <si>
    <t>Parish Council</t>
  </si>
  <si>
    <t>Use/Item</t>
  </si>
  <si>
    <t>Clerk's Office</t>
  </si>
  <si>
    <t>Computer</t>
  </si>
  <si>
    <t>Monitor</t>
  </si>
  <si>
    <t xml:space="preserve">Telephone </t>
  </si>
  <si>
    <t>Internet hub</t>
  </si>
  <si>
    <t>Laptop</t>
  </si>
  <si>
    <t>Laminator</t>
  </si>
  <si>
    <t>notice boards</t>
  </si>
  <si>
    <t>balancing planks</t>
  </si>
  <si>
    <t>gates</t>
  </si>
  <si>
    <t>replacement costs</t>
  </si>
  <si>
    <t>to fix</t>
  </si>
  <si>
    <t>swinging plank</t>
  </si>
  <si>
    <t>Play park</t>
  </si>
  <si>
    <t>Car Park surface</t>
  </si>
  <si>
    <t>car park</t>
  </si>
  <si>
    <t>signs</t>
  </si>
  <si>
    <t>Toilets</t>
  </si>
  <si>
    <t>stock fencing</t>
  </si>
  <si>
    <t>Bicycle rack</t>
  </si>
  <si>
    <t>Nest swing</t>
  </si>
  <si>
    <t>Bank slide</t>
  </si>
  <si>
    <t>IXO MULTIPLAY</t>
  </si>
  <si>
    <t>Aeroscate</t>
  </si>
  <si>
    <t>Roll up</t>
  </si>
  <si>
    <t>WOK</t>
  </si>
  <si>
    <t>Triple tumble bars</t>
  </si>
  <si>
    <t>Double swings</t>
  </si>
  <si>
    <t>18 at £290 each</t>
  </si>
  <si>
    <t>Adventure Play Springer Play ship</t>
  </si>
  <si>
    <t xml:space="preserve">Grass Mat safer surfacing </t>
  </si>
  <si>
    <t>1 (32sqm)</t>
  </si>
  <si>
    <t>Whale sit in spring rocker</t>
  </si>
  <si>
    <t>Recycled picnic table</t>
  </si>
  <si>
    <t>Somerset bench recycled plastic</t>
  </si>
  <si>
    <t>ZollAed unit</t>
  </si>
  <si>
    <t xml:space="preserve">Heated temp control box </t>
  </si>
  <si>
    <t>recycled bench open space</t>
  </si>
  <si>
    <t>Notice boards</t>
  </si>
  <si>
    <t xml:space="preserve">kissing gates </t>
  </si>
  <si>
    <t>signage</t>
  </si>
  <si>
    <t xml:space="preserve">Asset replacement predicted 0-5 years </t>
  </si>
  <si>
    <t>Signage</t>
  </si>
  <si>
    <t>interior signs double sided x 2 -= £220, exterior surround and posts total £400</t>
  </si>
  <si>
    <t>bin unit</t>
  </si>
  <si>
    <t>Dog bin</t>
  </si>
  <si>
    <t>Property maintenance fittings our assests as would need to replace if damaged plus 2 x new sanitiser units</t>
  </si>
  <si>
    <t>OPEN SPACE section of Play Park</t>
  </si>
  <si>
    <t>Double Chess Activity Top Table with Benches</t>
  </si>
  <si>
    <t xml:space="preserve">chess pieces x 2 sets </t>
  </si>
  <si>
    <t>previous stated £200 new)</t>
  </si>
  <si>
    <t>Epson workforce Printer/scanner/copier</t>
  </si>
  <si>
    <t>Grass tiles</t>
  </si>
  <si>
    <t>Air Skier.</t>
  </si>
  <si>
    <t>Double Air Walker</t>
  </si>
  <si>
    <t>Elliptical X Trainer</t>
  </si>
  <si>
    <t>Arm &amp; Pedal Bike (Disabled use).</t>
  </si>
  <si>
    <t>Combination SCP/PDC</t>
  </si>
  <si>
    <t>The Rider</t>
  </si>
  <si>
    <t>Facility signage/compliancy</t>
  </si>
  <si>
    <t>recycled plastic bench</t>
  </si>
  <si>
    <t>Public Toilet building</t>
  </si>
  <si>
    <t>Key</t>
  </si>
  <si>
    <t>street furniture Out doors defibs also as all located outdoors but fitted in internal heated cabinets with audible alarm</t>
  </si>
  <si>
    <t>play equipment including adult gym</t>
  </si>
  <si>
    <t>contents inside clerk's office</t>
  </si>
  <si>
    <t>fixtures and fitting within Toilets buildings which are within public toilets</t>
  </si>
  <si>
    <t>Public toilet building itself.</t>
  </si>
  <si>
    <t>Leased so insured for £80,000 but owned by Cornwall Council 100 yr lease</t>
  </si>
  <si>
    <t>Totem memorial board</t>
  </si>
  <si>
    <t>Installer</t>
  </si>
  <si>
    <t>installer play park installation costs</t>
  </si>
  <si>
    <t>new items added year 2022/23</t>
  </si>
  <si>
    <t xml:space="preserve">Circular footpath, </t>
  </si>
  <si>
    <t>noticeboard replacement 2022</t>
  </si>
  <si>
    <t>1 of the 2 noticeboard above was removed as broke, then replaced see below</t>
  </si>
  <si>
    <t xml:space="preserve">2 for offer </t>
  </si>
  <si>
    <t>Laptop Clerk</t>
  </si>
  <si>
    <t>5 port TP Link</t>
  </si>
  <si>
    <t>Handrails and wooden steps at bottom 2023</t>
  </si>
  <si>
    <t>Picket fencing</t>
  </si>
  <si>
    <t>climbing frame wooden</t>
  </si>
  <si>
    <t xml:space="preserve">shows assets removed and replaced but cheaper notably the ticket machine </t>
  </si>
  <si>
    <t>1 replacement bench as shown above</t>
  </si>
  <si>
    <t xml:space="preserve">ticket machine Removed as old </t>
  </si>
  <si>
    <t>replacement new ticket machine for the above although cheaper to buy as more in circulation and get parts for</t>
  </si>
  <si>
    <t>104 each</t>
  </si>
  <si>
    <t>Ticket machine old</t>
  </si>
  <si>
    <t>Sheviock parish Asset register 2023-2024</t>
  </si>
  <si>
    <t>Safer surface matting</t>
  </si>
  <si>
    <t>safer surface matting</t>
  </si>
  <si>
    <t>new replacement recycled bench (Mr OUGH)</t>
  </si>
  <si>
    <t>1 x older wooden bench benched removed and replaced with recycled plastic one below</t>
  </si>
  <si>
    <t>2 new soap dispensers</t>
  </si>
  <si>
    <t xml:space="preserve">2 new external circular red defib cabinets (heat control to replace old broken x 2 -see above </t>
  </si>
  <si>
    <t>removal of 2 x old broken defib cabinets (replaced at same time see below)</t>
  </si>
  <si>
    <t xml:space="preserve">Portable mini heater </t>
  </si>
  <si>
    <t>new or replacement asset capital expenditure  2023-2024</t>
  </si>
  <si>
    <t>Not our asset as owned by CC leased by the PC. However we do have them insured under buildings insurance for £80,000</t>
  </si>
  <si>
    <t>recycled black  plastic bench seafront car park 2022</t>
  </si>
  <si>
    <t>Bus shelter Sheviock £13,750 1 in Crafthole and Portwrinkle £3,000 each</t>
  </si>
  <si>
    <t>Bus shelter Crafthole Cross</t>
  </si>
  <si>
    <t>Grant funded bus shelter replacement Crafthole cross</t>
  </si>
  <si>
    <t>passed to Cllr Jenkins to use for Parish NEWSLETTER as old/slow</t>
  </si>
  <si>
    <t>Projector and screen</t>
  </si>
  <si>
    <t>Amber's way footpath extension</t>
  </si>
  <si>
    <t>Finny gook walk new footpath</t>
  </si>
  <si>
    <t>grant by Gill Kennedy £375.79 on 27rth Aug 2021</t>
  </si>
  <si>
    <t>5 sets of wooden handrails throughout Finnygook walk 2023</t>
  </si>
  <si>
    <t xml:space="preserve">OPEN SPACE Gazebo </t>
  </si>
  <si>
    <t>shelter gazebo 2022</t>
  </si>
  <si>
    <t>drain pipes/guttering for gazebo. Set</t>
  </si>
  <si>
    <t>water butts x 2 for gazebo</t>
  </si>
  <si>
    <t>Pendulum see saw</t>
  </si>
  <si>
    <t>24/7 access Defibrillators</t>
  </si>
  <si>
    <t>Not new capital purchase just to show on asset list for insurance as leased peppercorn £100 years. We manage/repair building but property belongs to CC</t>
  </si>
  <si>
    <t>New value minus current value = full current replacement costs. Although toilet buildings are insured for over £80,000 the total on the asset register does not included them as we lease them rather than own</t>
  </si>
  <si>
    <t>asset full value (not including toilet buildings see below)</t>
  </si>
  <si>
    <t>Toilets not owned by Parish Council but responsible for building insurance due to lease</t>
  </si>
  <si>
    <t>car park Reduced due to cheaper replacement ticket machine</t>
  </si>
  <si>
    <t>Tredis</t>
  </si>
  <si>
    <r>
      <t>5(1 x opposite Sydenham house, 1x opp Finnygook  inn, 1 x on bank by burns view 1x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tee overlooking Portwrinkle, I circular footpath field below Tredis view)</t>
    </r>
  </si>
  <si>
    <t xml:space="preserve">1 bench removed and replaced in 2022-2023 by plastic one as shown below </t>
  </si>
  <si>
    <t>removal  of cost of asset either (due to replacement or other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</si>
</sst>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2" xfId="0" applyBorder="1"/>
    <xf numFmtId="1" fontId="0" fillId="0" borderId="0" xfId="0" applyNumberFormat="1"/>
    <xf numFmtId="6" fontId="0" fillId="0" borderId="0" xfId="0" applyNumberFormat="1"/>
    <xf numFmtId="0" fontId="0" fillId="0" borderId="4" xfId="0" applyBorder="1"/>
    <xf numFmtId="8" fontId="0" fillId="0" borderId="0" xfId="0" applyNumberFormat="1"/>
    <xf numFmtId="164" fontId="0" fillId="0" borderId="0" xfId="0" applyNumberFormat="1"/>
    <xf numFmtId="0" fontId="0" fillId="2" borderId="6" xfId="0" applyFill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2" borderId="5" xfId="0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1" xfId="0" applyBorder="1"/>
    <xf numFmtId="164" fontId="0" fillId="0" borderId="1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22" xfId="0" applyBorder="1"/>
    <xf numFmtId="6" fontId="0" fillId="0" borderId="22" xfId="0" applyNumberFormat="1" applyBorder="1"/>
    <xf numFmtId="0" fontId="0" fillId="0" borderId="18" xfId="0" applyBorder="1" applyAlignment="1">
      <alignment wrapText="1"/>
    </xf>
    <xf numFmtId="0" fontId="0" fillId="0" borderId="18" xfId="0" applyBorder="1"/>
    <xf numFmtId="1" fontId="0" fillId="0" borderId="18" xfId="0" applyNumberFormat="1" applyBorder="1"/>
    <xf numFmtId="6" fontId="0" fillId="0" borderId="18" xfId="0" applyNumberFormat="1" applyBorder="1"/>
    <xf numFmtId="0" fontId="0" fillId="0" borderId="21" xfId="0" applyBorder="1"/>
    <xf numFmtId="0" fontId="2" fillId="0" borderId="22" xfId="0" applyFont="1" applyBorder="1"/>
    <xf numFmtId="6" fontId="2" fillId="0" borderId="22" xfId="0" applyNumberFormat="1" applyFont="1" applyBorder="1"/>
    <xf numFmtId="0" fontId="0" fillId="3" borderId="0" xfId="0" applyFill="1"/>
    <xf numFmtId="0" fontId="0" fillId="4" borderId="0" xfId="0" applyFill="1"/>
    <xf numFmtId="0" fontId="0" fillId="4" borderId="1" xfId="0" applyFill="1" applyBorder="1"/>
    <xf numFmtId="0" fontId="0" fillId="4" borderId="2" xfId="0" applyFill="1" applyBorder="1"/>
    <xf numFmtId="0" fontId="0" fillId="5" borderId="0" xfId="0" applyFill="1"/>
    <xf numFmtId="0" fontId="0" fillId="5" borderId="1" xfId="0" applyFill="1" applyBorder="1" applyAlignment="1">
      <alignment wrapText="1"/>
    </xf>
    <xf numFmtId="0" fontId="0" fillId="5" borderId="1" xfId="0" applyFill="1" applyBorder="1"/>
    <xf numFmtId="0" fontId="0" fillId="5" borderId="22" xfId="0" applyFill="1" applyBorder="1" applyAlignment="1">
      <alignment wrapText="1"/>
    </xf>
    <xf numFmtId="0" fontId="0" fillId="5" borderId="22" xfId="0" applyFill="1" applyBorder="1"/>
    <xf numFmtId="0" fontId="0" fillId="6" borderId="0" xfId="0" applyFill="1"/>
    <xf numFmtId="0" fontId="0" fillId="6" borderId="1" xfId="0" applyFill="1" applyBorder="1" applyAlignment="1">
      <alignment wrapText="1"/>
    </xf>
    <xf numFmtId="0" fontId="0" fillId="6" borderId="1" xfId="0" applyFill="1" applyBorder="1"/>
    <xf numFmtId="0" fontId="0" fillId="6" borderId="11" xfId="0" applyFill="1" applyBorder="1" applyAlignment="1">
      <alignment horizontal="center" vertical="top"/>
    </xf>
    <xf numFmtId="0" fontId="0" fillId="6" borderId="11" xfId="0" applyFill="1" applyBorder="1"/>
    <xf numFmtId="0" fontId="0" fillId="6" borderId="11" xfId="0" applyFill="1" applyBorder="1" applyAlignment="1">
      <alignment wrapText="1"/>
    </xf>
    <xf numFmtId="6" fontId="0" fillId="6" borderId="11" xfId="0" applyNumberFormat="1" applyFill="1" applyBorder="1"/>
    <xf numFmtId="0" fontId="0" fillId="6" borderId="1" xfId="0" applyFill="1" applyBorder="1" applyAlignment="1">
      <alignment horizontal="center" vertical="top"/>
    </xf>
    <xf numFmtId="0" fontId="0" fillId="7" borderId="1" xfId="0" applyFill="1" applyBorder="1" applyAlignment="1">
      <alignment wrapText="1"/>
    </xf>
    <xf numFmtId="0" fontId="0" fillId="7" borderId="1" xfId="0" applyFill="1" applyBorder="1"/>
    <xf numFmtId="0" fontId="0" fillId="9" borderId="0" xfId="0" applyFill="1"/>
    <xf numFmtId="0" fontId="0" fillId="9" borderId="22" xfId="0" applyFill="1" applyBorder="1" applyAlignment="1">
      <alignment wrapText="1"/>
    </xf>
    <xf numFmtId="0" fontId="0" fillId="9" borderId="22" xfId="0" applyFill="1" applyBorder="1"/>
    <xf numFmtId="1" fontId="0" fillId="9" borderId="0" xfId="0" applyNumberFormat="1" applyFill="1"/>
    <xf numFmtId="6" fontId="0" fillId="9" borderId="0" xfId="0" applyNumberFormat="1" applyFill="1"/>
    <xf numFmtId="0" fontId="0" fillId="4" borderId="14" xfId="0" applyFill="1" applyBorder="1" applyAlignment="1">
      <alignment horizontal="center" vertical="top"/>
    </xf>
    <xf numFmtId="8" fontId="0" fillId="7" borderId="1" xfId="0" applyNumberFormat="1" applyFill="1" applyBorder="1"/>
    <xf numFmtId="0" fontId="0" fillId="6" borderId="12" xfId="0" applyFill="1" applyBorder="1" applyAlignment="1">
      <alignment horizontal="center" vertical="top"/>
    </xf>
    <xf numFmtId="0" fontId="0" fillId="3" borderId="1" xfId="0" applyFill="1" applyBorder="1"/>
    <xf numFmtId="0" fontId="0" fillId="10" borderId="1" xfId="0" applyFill="1" applyBorder="1"/>
    <xf numFmtId="0" fontId="0" fillId="10" borderId="0" xfId="0" applyFill="1"/>
    <xf numFmtId="0" fontId="0" fillId="10" borderId="4" xfId="0" applyFill="1" applyBorder="1"/>
    <xf numFmtId="1" fontId="0" fillId="10" borderId="0" xfId="0" applyNumberFormat="1" applyFill="1"/>
    <xf numFmtId="6" fontId="0" fillId="10" borderId="0" xfId="0" applyNumberFormat="1" applyFill="1"/>
    <xf numFmtId="6" fontId="0" fillId="3" borderId="11" xfId="0" applyNumberFormat="1" applyFill="1" applyBorder="1"/>
    <xf numFmtId="0" fontId="0" fillId="12" borderId="11" xfId="0" applyFill="1" applyBorder="1" applyAlignment="1">
      <alignment wrapText="1"/>
    </xf>
    <xf numFmtId="0" fontId="0" fillId="12" borderId="1" xfId="0" applyFill="1" applyBorder="1" applyAlignment="1">
      <alignment wrapText="1"/>
    </xf>
    <xf numFmtId="0" fontId="0" fillId="12" borderId="1" xfId="0" applyFill="1" applyBorder="1"/>
    <xf numFmtId="0" fontId="0" fillId="13" borderId="1" xfId="0" applyFill="1" applyBorder="1"/>
    <xf numFmtId="6" fontId="0" fillId="13" borderId="11" xfId="0" applyNumberFormat="1" applyFill="1" applyBorder="1"/>
    <xf numFmtId="0" fontId="0" fillId="13" borderId="22" xfId="0" applyFill="1" applyBorder="1"/>
    <xf numFmtId="0" fontId="0" fillId="14" borderId="1" xfId="0" applyFill="1" applyBorder="1"/>
    <xf numFmtId="0" fontId="0" fillId="15" borderId="1" xfId="0" applyFill="1" applyBorder="1" applyAlignment="1">
      <alignment wrapText="1"/>
    </xf>
    <xf numFmtId="0" fontId="0" fillId="15" borderId="1" xfId="0" applyFill="1" applyBorder="1"/>
    <xf numFmtId="0" fontId="0" fillId="15" borderId="11" xfId="0" applyFill="1" applyBorder="1"/>
    <xf numFmtId="0" fontId="0" fillId="13" borderId="1" xfId="0" applyFill="1" applyBorder="1" applyAlignment="1">
      <alignment wrapText="1"/>
    </xf>
    <xf numFmtId="0" fontId="0" fillId="13" borderId="11" xfId="0" applyFill="1" applyBorder="1" applyAlignment="1">
      <alignment wrapText="1"/>
    </xf>
    <xf numFmtId="6" fontId="0" fillId="14" borderId="11" xfId="0" applyNumberFormat="1" applyFill="1" applyBorder="1"/>
    <xf numFmtId="0" fontId="0" fillId="8" borderId="1" xfId="0" applyFill="1" applyBorder="1"/>
    <xf numFmtId="0" fontId="4" fillId="4" borderId="1" xfId="0" applyFont="1" applyFill="1" applyBorder="1"/>
    <xf numFmtId="0" fontId="0" fillId="9" borderId="1" xfId="0" applyFill="1" applyBorder="1"/>
    <xf numFmtId="0" fontId="0" fillId="11" borderId="1" xfId="0" applyFill="1" applyBorder="1"/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12" xfId="0" applyFill="1" applyBorder="1" applyAlignment="1">
      <alignment horizontal="center" vertical="top"/>
    </xf>
    <xf numFmtId="0" fontId="0" fillId="4" borderId="13" xfId="0" applyFill="1" applyBorder="1" applyAlignment="1">
      <alignment horizontal="center" vertical="top"/>
    </xf>
    <xf numFmtId="0" fontId="0" fillId="4" borderId="14" xfId="0" applyFill="1" applyBorder="1" applyAlignment="1">
      <alignment horizontal="center" vertical="top"/>
    </xf>
    <xf numFmtId="0" fontId="0" fillId="0" borderId="1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3" xfId="0" applyBorder="1" applyAlignment="1">
      <alignment wrapText="1"/>
    </xf>
    <xf numFmtId="0" fontId="0" fillId="0" borderId="0" xfId="0" applyAlignment="1">
      <alignment wrapText="1"/>
    </xf>
    <xf numFmtId="0" fontId="0" fillId="16" borderId="11" xfId="0" applyFill="1" applyBorder="1" applyAlignment="1">
      <alignment wrapText="1"/>
    </xf>
    <xf numFmtId="0" fontId="0" fillId="16" borderId="11" xfId="0" applyFill="1" applyBorder="1"/>
    <xf numFmtId="6" fontId="0" fillId="16" borderId="11" xfId="0" applyNumberFormat="1" applyFill="1" applyBorder="1"/>
    <xf numFmtId="0" fontId="0" fillId="17" borderId="1" xfId="0" applyFill="1" applyBorder="1" applyAlignment="1">
      <alignment wrapText="1"/>
    </xf>
    <xf numFmtId="0" fontId="0" fillId="17" borderId="1" xfId="0" applyFill="1" applyBorder="1"/>
    <xf numFmtId="0" fontId="3" fillId="17" borderId="1" xfId="0" applyFont="1" applyFill="1" applyBorder="1"/>
    <xf numFmtId="0" fontId="3" fillId="15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CCFF"/>
      <color rgb="FFCCC0DA"/>
      <color rgb="FFFCD5B4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I112"/>
  <sheetViews>
    <sheetView tabSelected="1" topLeftCell="D90" zoomScale="94" zoomScaleNormal="94" workbookViewId="0">
      <selection activeCell="J112" sqref="J112"/>
    </sheetView>
  </sheetViews>
  <sheetFormatPr defaultRowHeight="14.4" x14ac:dyDescent="0.3"/>
  <cols>
    <col min="2" max="2" width="5.33203125" customWidth="1"/>
    <col min="3" max="3" width="21" customWidth="1"/>
    <col min="4" max="4" width="23.33203125" customWidth="1"/>
    <col min="5" max="5" width="28.109375" customWidth="1"/>
    <col min="6" max="6" width="18.33203125" customWidth="1"/>
    <col min="7" max="7" width="17.6640625" customWidth="1"/>
    <col min="10" max="10" width="14" customWidth="1"/>
    <col min="12" max="12" width="11" bestFit="1" customWidth="1"/>
    <col min="13" max="13" width="13.88671875" customWidth="1"/>
    <col min="14" max="14" width="11" bestFit="1" customWidth="1"/>
  </cols>
  <sheetData>
    <row r="2" spans="2:16" x14ac:dyDescent="0.3">
      <c r="C2" t="s">
        <v>126</v>
      </c>
    </row>
    <row r="3" spans="2:16" x14ac:dyDescent="0.3">
      <c r="C3" s="87" t="s">
        <v>0</v>
      </c>
      <c r="D3" s="89" t="s">
        <v>37</v>
      </c>
      <c r="E3" s="81" t="s">
        <v>18</v>
      </c>
      <c r="F3" s="82"/>
      <c r="G3" s="82"/>
      <c r="H3" s="82"/>
      <c r="I3" s="81" t="s">
        <v>20</v>
      </c>
      <c r="J3" s="83"/>
      <c r="K3" s="82" t="s">
        <v>21</v>
      </c>
      <c r="L3" s="82"/>
      <c r="M3" s="82"/>
      <c r="N3" s="81" t="s">
        <v>22</v>
      </c>
      <c r="O3" s="82"/>
      <c r="P3" s="83"/>
    </row>
    <row r="4" spans="2:16" ht="43.2" x14ac:dyDescent="0.3">
      <c r="C4" s="88"/>
      <c r="D4" s="90"/>
      <c r="E4" s="17" t="s">
        <v>9</v>
      </c>
      <c r="F4" s="17" t="s">
        <v>2</v>
      </c>
      <c r="G4" s="17" t="s">
        <v>10</v>
      </c>
      <c r="H4" s="17" t="s">
        <v>158</v>
      </c>
      <c r="I4" s="20" t="s">
        <v>19</v>
      </c>
      <c r="J4" s="20" t="s">
        <v>11</v>
      </c>
      <c r="K4" s="20" t="s">
        <v>12</v>
      </c>
      <c r="L4" s="17" t="s">
        <v>13</v>
      </c>
      <c r="M4" s="20" t="s">
        <v>14</v>
      </c>
      <c r="N4" s="20" t="s">
        <v>15</v>
      </c>
      <c r="O4" s="20" t="s">
        <v>16</v>
      </c>
      <c r="P4" s="20" t="s">
        <v>17</v>
      </c>
    </row>
    <row r="5" spans="2:16" ht="145.80000000000001" x14ac:dyDescent="0.3">
      <c r="C5" s="42" t="s">
        <v>32</v>
      </c>
      <c r="D5" s="43" t="s">
        <v>35</v>
      </c>
      <c r="E5" s="44" t="s">
        <v>1</v>
      </c>
      <c r="F5" s="44" t="s">
        <v>159</v>
      </c>
      <c r="G5" s="44" t="s">
        <v>3</v>
      </c>
      <c r="H5" s="43">
        <v>0</v>
      </c>
      <c r="I5" s="44" t="s">
        <v>66</v>
      </c>
      <c r="J5" s="45">
        <v>5220</v>
      </c>
      <c r="K5">
        <v>40</v>
      </c>
      <c r="L5" s="5">
        <v>16</v>
      </c>
      <c r="M5" s="6">
        <f t="shared" ref="M5:M21" si="0">(J5/K5)*(K5-L5)</f>
        <v>3132</v>
      </c>
      <c r="N5">
        <v>1000</v>
      </c>
      <c r="O5">
        <v>2500</v>
      </c>
      <c r="P5" s="6">
        <f>J5-N5-O5</f>
        <v>1720</v>
      </c>
    </row>
    <row r="6" spans="2:16" ht="72" x14ac:dyDescent="0.3">
      <c r="C6" s="42"/>
      <c r="D6" s="43"/>
      <c r="E6" s="44"/>
      <c r="F6" s="93"/>
      <c r="G6" s="93" t="s">
        <v>160</v>
      </c>
      <c r="H6" s="94"/>
      <c r="I6" s="93"/>
      <c r="J6" s="95">
        <v>-290</v>
      </c>
      <c r="L6" s="5"/>
      <c r="M6" s="6"/>
      <c r="P6" s="6"/>
    </row>
    <row r="7" spans="2:16" ht="43.2" x14ac:dyDescent="0.3">
      <c r="C7" s="42"/>
      <c r="D7" s="43" t="s">
        <v>137</v>
      </c>
      <c r="E7" s="44"/>
      <c r="F7" s="44"/>
      <c r="G7" s="64" t="s">
        <v>121</v>
      </c>
      <c r="H7" s="43"/>
      <c r="I7" s="44"/>
      <c r="J7" s="63">
        <v>463.32</v>
      </c>
      <c r="K7">
        <v>50</v>
      </c>
      <c r="L7" s="5">
        <v>0</v>
      </c>
      <c r="M7" s="6">
        <v>436.32</v>
      </c>
      <c r="P7" s="6"/>
    </row>
    <row r="8" spans="2:16" ht="86.4" x14ac:dyDescent="0.3">
      <c r="C8" s="42"/>
      <c r="D8" s="43"/>
      <c r="E8" s="44"/>
      <c r="F8" s="44"/>
      <c r="G8" s="75" t="s">
        <v>130</v>
      </c>
      <c r="H8" s="43"/>
      <c r="I8" s="44"/>
      <c r="J8" s="76">
        <v>-290</v>
      </c>
      <c r="L8" s="5"/>
      <c r="M8" s="6"/>
      <c r="P8" s="6"/>
    </row>
    <row r="9" spans="2:16" ht="43.2" x14ac:dyDescent="0.3">
      <c r="C9" s="42"/>
      <c r="D9" s="43" t="s">
        <v>129</v>
      </c>
      <c r="E9" s="44"/>
      <c r="F9" s="44"/>
      <c r="G9" s="64" t="s">
        <v>121</v>
      </c>
      <c r="H9" s="43"/>
      <c r="I9" s="44"/>
      <c r="J9" s="68">
        <v>465</v>
      </c>
      <c r="K9">
        <v>50</v>
      </c>
      <c r="L9" s="5"/>
      <c r="M9" s="6"/>
      <c r="P9" s="6"/>
    </row>
    <row r="10" spans="2:16" x14ac:dyDescent="0.3">
      <c r="C10" s="41" t="s">
        <v>6</v>
      </c>
      <c r="D10" s="41" t="s">
        <v>35</v>
      </c>
      <c r="E10" s="41"/>
      <c r="F10" s="41">
        <v>2</v>
      </c>
      <c r="G10" s="41"/>
      <c r="H10" s="41"/>
      <c r="I10" s="41" t="s">
        <v>124</v>
      </c>
      <c r="J10" s="41">
        <f>2*104</f>
        <v>208</v>
      </c>
      <c r="K10">
        <v>12</v>
      </c>
      <c r="L10" s="5">
        <v>7</v>
      </c>
      <c r="M10" s="6">
        <f>(J10/K10)*(K10-L10)</f>
        <v>86.666666666666657</v>
      </c>
      <c r="N10">
        <v>0</v>
      </c>
      <c r="O10">
        <v>104</v>
      </c>
      <c r="P10">
        <f>J10-N10-O10</f>
        <v>104</v>
      </c>
    </row>
    <row r="11" spans="2:16" x14ac:dyDescent="0.3">
      <c r="C11" s="41" t="s">
        <v>33</v>
      </c>
      <c r="D11" s="41" t="s">
        <v>36</v>
      </c>
      <c r="E11" s="41">
        <v>1</v>
      </c>
      <c r="F11" s="41">
        <v>1</v>
      </c>
      <c r="G11" s="41">
        <v>1</v>
      </c>
      <c r="H11" s="41">
        <v>1</v>
      </c>
      <c r="I11" s="41"/>
      <c r="J11" s="41">
        <v>1088</v>
      </c>
      <c r="K11" s="4">
        <v>12</v>
      </c>
      <c r="L11" s="5">
        <v>5</v>
      </c>
      <c r="M11" s="6">
        <f>(J11/K11)*(K11-L11)</f>
        <v>634.66666666666674</v>
      </c>
      <c r="N11">
        <v>250</v>
      </c>
      <c r="O11">
        <v>250</v>
      </c>
      <c r="P11" s="6">
        <f>J11-N11-O11</f>
        <v>588</v>
      </c>
    </row>
    <row r="12" spans="2:16" ht="144" x14ac:dyDescent="0.3">
      <c r="C12" s="46" t="s">
        <v>34</v>
      </c>
      <c r="D12" s="41" t="s">
        <v>35</v>
      </c>
      <c r="E12" s="41">
        <v>1</v>
      </c>
      <c r="F12" s="41">
        <v>1</v>
      </c>
      <c r="G12" s="41">
        <v>1</v>
      </c>
      <c r="H12" s="41"/>
      <c r="I12" s="40" t="s">
        <v>138</v>
      </c>
      <c r="J12" s="41">
        <v>19750</v>
      </c>
      <c r="K12">
        <v>30</v>
      </c>
      <c r="L12" s="5">
        <v>12</v>
      </c>
      <c r="M12" s="6">
        <f t="shared" ref="M12:M13" si="1">(J12/K12)*(K12-L12)</f>
        <v>11850</v>
      </c>
      <c r="N12">
        <v>3000</v>
      </c>
      <c r="O12">
        <v>3000</v>
      </c>
      <c r="P12" s="6">
        <f>J12-N12-O12</f>
        <v>13750</v>
      </c>
    </row>
    <row r="13" spans="2:16" x14ac:dyDescent="0.3">
      <c r="C13" s="56" t="s">
        <v>139</v>
      </c>
      <c r="D13" s="41" t="s">
        <v>140</v>
      </c>
      <c r="E13" s="41"/>
      <c r="F13" s="41">
        <v>1</v>
      </c>
      <c r="G13" s="41"/>
      <c r="H13" s="41"/>
      <c r="I13" s="40">
        <v>5235</v>
      </c>
      <c r="J13" s="41">
        <v>5235</v>
      </c>
      <c r="K13">
        <v>15</v>
      </c>
      <c r="L13" s="5">
        <v>1</v>
      </c>
      <c r="M13" s="6">
        <f t="shared" si="1"/>
        <v>4886</v>
      </c>
      <c r="P13" s="6"/>
    </row>
    <row r="14" spans="2:16" x14ac:dyDescent="0.3">
      <c r="B14" s="31"/>
      <c r="C14" s="84" t="s">
        <v>38</v>
      </c>
      <c r="D14" s="32" t="s">
        <v>4</v>
      </c>
      <c r="E14" s="32"/>
      <c r="F14" s="32">
        <v>3</v>
      </c>
      <c r="G14" s="32"/>
      <c r="H14" s="32"/>
      <c r="I14" s="32" t="s">
        <v>23</v>
      </c>
      <c r="J14" s="32">
        <v>390</v>
      </c>
      <c r="K14">
        <v>20</v>
      </c>
      <c r="L14" s="5">
        <v>8</v>
      </c>
      <c r="M14" s="6">
        <f t="shared" si="0"/>
        <v>234</v>
      </c>
      <c r="N14">
        <v>0</v>
      </c>
      <c r="O14">
        <v>260</v>
      </c>
      <c r="P14" s="6">
        <f>J14-N14-O14</f>
        <v>130</v>
      </c>
    </row>
    <row r="15" spans="2:16" x14ac:dyDescent="0.3">
      <c r="B15" s="31"/>
      <c r="C15" s="85"/>
      <c r="D15" s="32" t="s">
        <v>31</v>
      </c>
      <c r="E15" s="32"/>
      <c r="F15" s="32">
        <v>1</v>
      </c>
      <c r="G15" s="32"/>
      <c r="H15" s="32"/>
      <c r="I15" s="32"/>
      <c r="J15" s="32">
        <v>200</v>
      </c>
      <c r="K15">
        <v>50</v>
      </c>
      <c r="L15" s="5">
        <v>11</v>
      </c>
      <c r="M15" s="6">
        <f t="shared" si="0"/>
        <v>156</v>
      </c>
      <c r="N15">
        <v>0</v>
      </c>
      <c r="O15">
        <v>0</v>
      </c>
      <c r="P15" s="6">
        <f t="shared" ref="P15:P32" si="2">J15-N15-O15</f>
        <v>200</v>
      </c>
    </row>
    <row r="16" spans="2:16" x14ac:dyDescent="0.3">
      <c r="B16" s="31"/>
      <c r="C16" s="85"/>
      <c r="D16" s="32" t="s">
        <v>5</v>
      </c>
      <c r="E16" s="32"/>
      <c r="F16" s="32">
        <v>1</v>
      </c>
      <c r="G16" s="32"/>
      <c r="H16" s="32"/>
      <c r="I16" s="32"/>
      <c r="J16" s="32">
        <v>80</v>
      </c>
      <c r="K16">
        <v>12</v>
      </c>
      <c r="L16" s="5">
        <v>6</v>
      </c>
      <c r="M16" s="6">
        <f t="shared" si="0"/>
        <v>40</v>
      </c>
      <c r="N16">
        <v>0</v>
      </c>
      <c r="O16">
        <v>80</v>
      </c>
      <c r="P16" s="6">
        <f t="shared" si="2"/>
        <v>0</v>
      </c>
    </row>
    <row r="17" spans="1:35" x14ac:dyDescent="0.3">
      <c r="B17" s="31"/>
      <c r="C17" s="85"/>
      <c r="D17" s="32" t="s">
        <v>39</v>
      </c>
      <c r="E17" s="32"/>
      <c r="F17" s="32"/>
      <c r="G17" s="32"/>
      <c r="H17" s="32"/>
      <c r="I17" s="32"/>
      <c r="J17" s="32">
        <v>400</v>
      </c>
      <c r="K17">
        <v>5</v>
      </c>
      <c r="L17" s="5">
        <v>4</v>
      </c>
      <c r="M17" s="6">
        <f t="shared" si="0"/>
        <v>80</v>
      </c>
      <c r="N17">
        <v>400</v>
      </c>
      <c r="O17">
        <v>0</v>
      </c>
      <c r="P17" s="6">
        <f t="shared" si="2"/>
        <v>0</v>
      </c>
    </row>
    <row r="18" spans="1:35" s="30" customFormat="1" x14ac:dyDescent="0.3">
      <c r="A18"/>
      <c r="B18" s="31"/>
      <c r="C18" s="85"/>
      <c r="D18" s="32" t="s">
        <v>89</v>
      </c>
      <c r="E18" s="32"/>
      <c r="F18" s="32"/>
      <c r="G18" s="32"/>
      <c r="H18" s="32"/>
      <c r="I18" s="32">
        <v>184</v>
      </c>
      <c r="J18" s="32">
        <v>184</v>
      </c>
      <c r="K18">
        <v>4</v>
      </c>
      <c r="L18" s="5">
        <v>1</v>
      </c>
      <c r="M18" s="6">
        <f t="shared" si="0"/>
        <v>138</v>
      </c>
      <c r="N18">
        <v>150</v>
      </c>
      <c r="O18">
        <v>0</v>
      </c>
      <c r="P18" s="6">
        <f t="shared" si="2"/>
        <v>34</v>
      </c>
      <c r="Q18"/>
      <c r="R18" t="s">
        <v>88</v>
      </c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x14ac:dyDescent="0.3">
      <c r="B19" s="31"/>
      <c r="C19" s="85"/>
      <c r="D19" s="32" t="s">
        <v>40</v>
      </c>
      <c r="E19" s="32"/>
      <c r="F19" s="32"/>
      <c r="G19" s="32"/>
      <c r="H19" s="32"/>
      <c r="I19" s="32"/>
      <c r="J19" s="32">
        <v>80</v>
      </c>
      <c r="K19">
        <v>6</v>
      </c>
      <c r="L19" s="5">
        <v>3</v>
      </c>
      <c r="M19" s="6">
        <f t="shared" si="0"/>
        <v>40</v>
      </c>
      <c r="N19">
        <v>80</v>
      </c>
      <c r="O19">
        <v>0</v>
      </c>
      <c r="P19" s="6">
        <f t="shared" si="2"/>
        <v>0</v>
      </c>
    </row>
    <row r="20" spans="1:35" x14ac:dyDescent="0.3">
      <c r="B20" s="31"/>
      <c r="C20" s="85"/>
      <c r="D20" s="32" t="s">
        <v>41</v>
      </c>
      <c r="E20" s="32"/>
      <c r="F20" s="32"/>
      <c r="G20" s="32"/>
      <c r="H20" s="32"/>
      <c r="I20" s="32"/>
      <c r="J20" s="32">
        <v>40</v>
      </c>
      <c r="K20">
        <v>5</v>
      </c>
      <c r="L20" s="5">
        <v>4</v>
      </c>
      <c r="M20" s="6">
        <f t="shared" si="0"/>
        <v>8</v>
      </c>
      <c r="N20">
        <v>40</v>
      </c>
      <c r="O20">
        <v>0</v>
      </c>
      <c r="P20" s="6">
        <f t="shared" si="2"/>
        <v>0</v>
      </c>
    </row>
    <row r="21" spans="1:35" x14ac:dyDescent="0.3">
      <c r="B21" s="31"/>
      <c r="C21" s="85"/>
      <c r="D21" s="32" t="s">
        <v>42</v>
      </c>
      <c r="E21" s="32"/>
      <c r="F21" s="32"/>
      <c r="G21" s="32"/>
      <c r="H21" s="32"/>
      <c r="I21" s="32"/>
      <c r="J21" s="33">
        <v>0</v>
      </c>
      <c r="K21">
        <v>2</v>
      </c>
      <c r="L21" s="5">
        <v>0</v>
      </c>
      <c r="M21" s="6">
        <f t="shared" si="0"/>
        <v>0</v>
      </c>
      <c r="N21">
        <v>0</v>
      </c>
      <c r="O21">
        <v>0</v>
      </c>
      <c r="P21" s="6">
        <f t="shared" si="2"/>
        <v>0</v>
      </c>
    </row>
    <row r="22" spans="1:35" x14ac:dyDescent="0.3">
      <c r="B22" s="31"/>
      <c r="C22" s="85"/>
      <c r="D22" s="32" t="s">
        <v>43</v>
      </c>
      <c r="E22" s="32" t="s">
        <v>141</v>
      </c>
      <c r="F22" s="32"/>
      <c r="G22" s="32"/>
      <c r="H22" s="32"/>
      <c r="I22" s="32"/>
      <c r="J22" s="32">
        <v>300</v>
      </c>
      <c r="K22">
        <v>5</v>
      </c>
      <c r="L22" s="5">
        <v>5</v>
      </c>
      <c r="M22" s="6">
        <f>(J22/K22)*(K22-L22)</f>
        <v>0</v>
      </c>
      <c r="N22">
        <v>300</v>
      </c>
      <c r="O22">
        <v>0</v>
      </c>
      <c r="P22" s="6">
        <f t="shared" si="2"/>
        <v>0</v>
      </c>
    </row>
    <row r="23" spans="1:35" x14ac:dyDescent="0.3">
      <c r="B23" s="31"/>
      <c r="C23" s="85"/>
      <c r="D23" s="32" t="s">
        <v>115</v>
      </c>
      <c r="E23" s="32"/>
      <c r="F23" s="32">
        <v>1</v>
      </c>
      <c r="G23" s="32"/>
      <c r="H23" s="32"/>
      <c r="I23" s="32"/>
      <c r="J23" s="57">
        <v>458.33</v>
      </c>
      <c r="K23">
        <v>5</v>
      </c>
      <c r="L23" s="5">
        <v>0</v>
      </c>
      <c r="M23" s="6">
        <f>(J23/K23)*(K23-L23)</f>
        <v>458.33</v>
      </c>
      <c r="P23" s="6"/>
    </row>
    <row r="24" spans="1:35" x14ac:dyDescent="0.3">
      <c r="B24" s="31"/>
      <c r="C24" s="85"/>
      <c r="D24" s="32" t="s">
        <v>142</v>
      </c>
      <c r="E24" s="32"/>
      <c r="F24" s="32"/>
      <c r="G24" s="32"/>
      <c r="H24" s="32"/>
      <c r="I24" s="32"/>
      <c r="J24" s="32">
        <v>300</v>
      </c>
      <c r="K24">
        <v>10</v>
      </c>
      <c r="L24" s="5">
        <v>7</v>
      </c>
      <c r="M24" s="6">
        <f>(J24/K24)*(K24-L24)</f>
        <v>90</v>
      </c>
      <c r="N24">
        <v>0</v>
      </c>
      <c r="O24">
        <v>300</v>
      </c>
      <c r="P24" s="6">
        <f t="shared" si="2"/>
        <v>0</v>
      </c>
    </row>
    <row r="25" spans="1:35" x14ac:dyDescent="0.3">
      <c r="B25" s="31"/>
      <c r="C25" s="86"/>
      <c r="D25" s="32" t="s">
        <v>44</v>
      </c>
      <c r="E25" s="32"/>
      <c r="F25" s="32"/>
      <c r="G25" s="32"/>
      <c r="H25" s="32"/>
      <c r="I25" s="32"/>
      <c r="J25" s="32">
        <v>30</v>
      </c>
      <c r="K25">
        <v>5</v>
      </c>
      <c r="L25" s="5">
        <v>3</v>
      </c>
      <c r="M25" s="6">
        <f>(J25/K25)*(K25-L25)</f>
        <v>12</v>
      </c>
      <c r="N25">
        <v>30</v>
      </c>
      <c r="O25">
        <v>0</v>
      </c>
      <c r="P25" s="6">
        <f t="shared" si="2"/>
        <v>0</v>
      </c>
    </row>
    <row r="26" spans="1:35" x14ac:dyDescent="0.3">
      <c r="B26" s="31"/>
      <c r="C26" s="54"/>
      <c r="D26" s="32" t="s">
        <v>116</v>
      </c>
      <c r="E26" s="32"/>
      <c r="F26" s="32">
        <v>1</v>
      </c>
      <c r="G26" s="32"/>
      <c r="H26" s="32"/>
      <c r="I26" s="32"/>
      <c r="J26" s="57">
        <v>26.24</v>
      </c>
      <c r="K26">
        <v>10</v>
      </c>
      <c r="L26" s="5">
        <v>0</v>
      </c>
      <c r="M26" s="6">
        <f>(J26/K26)*(K26-L26)</f>
        <v>26.239999999999995</v>
      </c>
      <c r="P26" s="6"/>
    </row>
    <row r="27" spans="1:35" x14ac:dyDescent="0.3">
      <c r="B27" s="31"/>
      <c r="C27" s="54"/>
      <c r="D27" s="32" t="s">
        <v>134</v>
      </c>
      <c r="E27" s="32"/>
      <c r="F27" s="32">
        <v>1</v>
      </c>
      <c r="G27" s="32"/>
      <c r="H27" s="32"/>
      <c r="I27" s="32"/>
      <c r="J27" s="67">
        <v>15</v>
      </c>
      <c r="K27">
        <v>10</v>
      </c>
      <c r="L27" s="5"/>
      <c r="M27" s="6"/>
      <c r="P27" s="6"/>
    </row>
    <row r="28" spans="1:35" ht="28.8" x14ac:dyDescent="0.3">
      <c r="B28" s="39"/>
      <c r="C28" s="40" t="s">
        <v>28</v>
      </c>
      <c r="D28" s="40"/>
      <c r="E28" s="41"/>
      <c r="F28" s="40" t="s">
        <v>8</v>
      </c>
      <c r="G28" s="41"/>
      <c r="H28" s="41"/>
      <c r="I28" s="41"/>
      <c r="J28" s="41">
        <v>5000</v>
      </c>
      <c r="K28">
        <v>100</v>
      </c>
      <c r="L28" s="5">
        <v>100</v>
      </c>
      <c r="M28" s="6">
        <v>5000</v>
      </c>
      <c r="N28">
        <v>5000</v>
      </c>
      <c r="O28">
        <v>0</v>
      </c>
      <c r="P28" s="6">
        <f t="shared" si="2"/>
        <v>0</v>
      </c>
    </row>
    <row r="29" spans="1:35" x14ac:dyDescent="0.3">
      <c r="B29" s="39"/>
      <c r="C29" s="40" t="s">
        <v>111</v>
      </c>
      <c r="D29" s="40" t="s">
        <v>45</v>
      </c>
      <c r="E29" s="41"/>
      <c r="F29" s="65">
        <v>2</v>
      </c>
      <c r="G29" s="66"/>
      <c r="H29" s="66"/>
      <c r="I29" s="66">
        <v>157</v>
      </c>
      <c r="J29" s="66">
        <v>157</v>
      </c>
      <c r="K29" s="4">
        <v>10</v>
      </c>
      <c r="L29" s="5">
        <v>3</v>
      </c>
      <c r="M29" s="6">
        <f t="shared" ref="M29:M94" si="3">(J29/K29)*(K29-L29)</f>
        <v>109.89999999999999</v>
      </c>
      <c r="O29">
        <v>157</v>
      </c>
      <c r="P29" s="6">
        <f t="shared" si="2"/>
        <v>0</v>
      </c>
    </row>
    <row r="30" spans="1:35" s="59" customFormat="1" ht="57.6" x14ac:dyDescent="0.3">
      <c r="C30" s="96"/>
      <c r="D30" s="96" t="s">
        <v>113</v>
      </c>
      <c r="E30" s="97"/>
      <c r="F30" s="96">
        <v>-1</v>
      </c>
      <c r="G30" s="97"/>
      <c r="H30" s="97"/>
      <c r="I30" s="58"/>
      <c r="J30" s="98">
        <v>-78.5</v>
      </c>
      <c r="K30" s="60">
        <v>10</v>
      </c>
      <c r="L30" s="61">
        <v>3</v>
      </c>
      <c r="M30" s="6">
        <v>0</v>
      </c>
      <c r="P30" s="62"/>
    </row>
    <row r="31" spans="1:35" ht="28.8" x14ac:dyDescent="0.3">
      <c r="B31" s="39"/>
      <c r="C31" s="40"/>
      <c r="D31" s="40" t="s">
        <v>112</v>
      </c>
      <c r="E31" s="41"/>
      <c r="F31" s="40">
        <v>1</v>
      </c>
      <c r="G31" s="41"/>
      <c r="H31" s="41"/>
      <c r="I31" s="41"/>
      <c r="J31" s="57">
        <v>45</v>
      </c>
      <c r="K31" s="7">
        <v>10</v>
      </c>
      <c r="L31" s="5">
        <v>0</v>
      </c>
      <c r="M31" s="6">
        <f t="shared" si="3"/>
        <v>45</v>
      </c>
      <c r="P31" s="6"/>
    </row>
    <row r="32" spans="1:35" x14ac:dyDescent="0.3">
      <c r="B32" s="39"/>
      <c r="C32" s="40"/>
      <c r="D32" s="40" t="s">
        <v>47</v>
      </c>
      <c r="E32" s="41"/>
      <c r="F32" s="40">
        <v>5</v>
      </c>
      <c r="G32" s="41"/>
      <c r="H32" s="41"/>
      <c r="I32" s="41"/>
      <c r="J32" s="41">
        <v>1675</v>
      </c>
      <c r="K32" s="7">
        <v>20</v>
      </c>
      <c r="L32" s="5">
        <v>3</v>
      </c>
      <c r="M32" s="6">
        <f t="shared" si="3"/>
        <v>1423.75</v>
      </c>
      <c r="P32" s="6">
        <f t="shared" si="2"/>
        <v>1675</v>
      </c>
    </row>
    <row r="33" spans="2:16" x14ac:dyDescent="0.3">
      <c r="B33" s="39"/>
      <c r="C33" s="40"/>
      <c r="D33" s="40" t="s">
        <v>24</v>
      </c>
      <c r="E33" s="41"/>
      <c r="F33" s="40"/>
      <c r="G33" s="41"/>
      <c r="H33" s="41"/>
      <c r="I33" s="41"/>
      <c r="J33" s="41">
        <v>3500</v>
      </c>
      <c r="K33" s="7">
        <v>10</v>
      </c>
      <c r="L33" s="5">
        <v>3</v>
      </c>
      <c r="M33" s="6">
        <f t="shared" si="3"/>
        <v>2450</v>
      </c>
      <c r="O33">
        <v>1750</v>
      </c>
      <c r="P33" s="6">
        <f>J33-N33-O33</f>
        <v>1750</v>
      </c>
    </row>
    <row r="34" spans="2:16" x14ac:dyDescent="0.3">
      <c r="B34" s="39"/>
      <c r="C34" s="40"/>
      <c r="D34" s="40" t="s">
        <v>83</v>
      </c>
      <c r="E34" s="41"/>
      <c r="F34" s="40">
        <v>1</v>
      </c>
      <c r="G34" s="41"/>
      <c r="H34" s="41"/>
      <c r="I34" s="41"/>
      <c r="J34" s="41">
        <v>117.47</v>
      </c>
      <c r="K34" s="7">
        <v>15</v>
      </c>
      <c r="L34" s="5">
        <v>2</v>
      </c>
      <c r="M34" s="6">
        <f t="shared" si="3"/>
        <v>101.80733333333333</v>
      </c>
      <c r="P34" s="6"/>
    </row>
    <row r="35" spans="2:16" ht="28.8" x14ac:dyDescent="0.3">
      <c r="B35" s="39"/>
      <c r="C35" s="40" t="s">
        <v>143</v>
      </c>
      <c r="D35" s="40" t="s">
        <v>76</v>
      </c>
      <c r="E35" s="41"/>
      <c r="F35" s="40">
        <v>2</v>
      </c>
      <c r="G35" s="41"/>
      <c r="H35" s="41"/>
      <c r="I35" s="41">
        <v>111.79</v>
      </c>
      <c r="J35" s="41">
        <f>2*111.79</f>
        <v>223.58</v>
      </c>
      <c r="K35" s="7">
        <v>10</v>
      </c>
      <c r="L35" s="5">
        <v>2</v>
      </c>
      <c r="M35" s="6">
        <f t="shared" si="3"/>
        <v>178.864</v>
      </c>
      <c r="O35">
        <v>223.58</v>
      </c>
      <c r="P35" s="6"/>
    </row>
    <row r="36" spans="2:16" x14ac:dyDescent="0.3">
      <c r="B36" s="39"/>
      <c r="C36" s="40"/>
      <c r="D36" s="40" t="s">
        <v>77</v>
      </c>
      <c r="E36" s="41"/>
      <c r="F36" s="40">
        <v>2</v>
      </c>
      <c r="G36" s="41"/>
      <c r="H36" s="41"/>
      <c r="I36" s="41"/>
      <c r="J36" s="41">
        <v>465.29</v>
      </c>
      <c r="K36" s="7">
        <v>25</v>
      </c>
      <c r="L36" s="5">
        <v>3</v>
      </c>
      <c r="M36" s="6">
        <f t="shared" si="3"/>
        <v>409.45519999999999</v>
      </c>
      <c r="N36">
        <v>0</v>
      </c>
      <c r="O36">
        <v>0</v>
      </c>
      <c r="P36" s="6"/>
    </row>
    <row r="37" spans="2:16" x14ac:dyDescent="0.3">
      <c r="B37" s="39"/>
      <c r="C37" s="40"/>
      <c r="D37" s="40" t="s">
        <v>24</v>
      </c>
      <c r="E37" s="41"/>
      <c r="F37" s="40"/>
      <c r="G37" s="41"/>
      <c r="H37" s="41"/>
      <c r="I37" s="41"/>
      <c r="J37" s="41">
        <v>2727.91</v>
      </c>
      <c r="K37" s="7">
        <v>15</v>
      </c>
      <c r="L37" s="5">
        <v>3</v>
      </c>
      <c r="M37" s="6">
        <f t="shared" si="3"/>
        <v>2182.3279999999995</v>
      </c>
      <c r="O37">
        <v>1000</v>
      </c>
      <c r="P37" s="6"/>
    </row>
    <row r="38" spans="2:16" ht="144" x14ac:dyDescent="0.3">
      <c r="B38" s="39"/>
      <c r="C38" s="40" t="s">
        <v>144</v>
      </c>
      <c r="D38" s="40" t="s">
        <v>80</v>
      </c>
      <c r="E38" s="41"/>
      <c r="F38" s="40">
        <v>1</v>
      </c>
      <c r="G38" s="41">
        <v>1</v>
      </c>
      <c r="H38" s="41"/>
      <c r="I38" s="40" t="s">
        <v>81</v>
      </c>
      <c r="J38" s="41">
        <v>600</v>
      </c>
      <c r="K38" s="7">
        <v>20</v>
      </c>
      <c r="L38" s="5">
        <v>2</v>
      </c>
      <c r="M38" s="6">
        <f t="shared" si="3"/>
        <v>540</v>
      </c>
      <c r="P38" s="6"/>
    </row>
    <row r="39" spans="2:16" x14ac:dyDescent="0.3">
      <c r="C39" s="40"/>
      <c r="D39" s="40" t="s">
        <v>98</v>
      </c>
      <c r="E39" s="41" t="s">
        <v>145</v>
      </c>
      <c r="F39" s="40"/>
      <c r="G39" s="41">
        <v>1</v>
      </c>
      <c r="H39" s="41"/>
      <c r="I39" s="40">
        <v>375.79</v>
      </c>
      <c r="J39" s="41">
        <v>375.79</v>
      </c>
      <c r="K39" s="7">
        <v>50</v>
      </c>
      <c r="L39" s="5">
        <v>1</v>
      </c>
      <c r="M39" s="6">
        <f t="shared" si="3"/>
        <v>368.27420000000001</v>
      </c>
      <c r="P39" s="6"/>
    </row>
    <row r="40" spans="2:16" x14ac:dyDescent="0.3">
      <c r="C40" s="40"/>
      <c r="D40" s="40" t="s">
        <v>107</v>
      </c>
      <c r="E40" s="41"/>
      <c r="F40" s="40">
        <v>1</v>
      </c>
      <c r="G40" s="41"/>
      <c r="H40" s="41"/>
      <c r="I40" s="40">
        <v>180</v>
      </c>
      <c r="J40" s="41">
        <v>180</v>
      </c>
      <c r="K40" s="7">
        <v>10</v>
      </c>
      <c r="L40" s="5">
        <v>1</v>
      </c>
      <c r="M40" s="6">
        <f t="shared" si="3"/>
        <v>162</v>
      </c>
      <c r="P40" s="6"/>
    </row>
    <row r="41" spans="2:16" ht="28.8" x14ac:dyDescent="0.3">
      <c r="C41" s="40"/>
      <c r="D41" s="40" t="s">
        <v>117</v>
      </c>
      <c r="E41" s="41"/>
      <c r="F41" s="40"/>
      <c r="G41" s="41"/>
      <c r="H41" s="41"/>
      <c r="I41" s="40"/>
      <c r="J41" s="57">
        <v>1420</v>
      </c>
      <c r="K41" s="7">
        <v>12</v>
      </c>
      <c r="L41" s="5">
        <v>0</v>
      </c>
      <c r="M41" s="6">
        <f t="shared" si="3"/>
        <v>1420</v>
      </c>
      <c r="P41" s="6"/>
    </row>
    <row r="42" spans="2:16" ht="43.2" x14ac:dyDescent="0.3">
      <c r="C42" s="40"/>
      <c r="D42" s="40" t="s">
        <v>146</v>
      </c>
      <c r="E42" s="41"/>
      <c r="F42" s="40"/>
      <c r="G42" s="41"/>
      <c r="H42" s="41"/>
      <c r="I42" s="40"/>
      <c r="J42" s="57">
        <v>1705</v>
      </c>
      <c r="K42" s="7">
        <v>12</v>
      </c>
      <c r="L42" s="5">
        <v>0</v>
      </c>
      <c r="M42" s="6">
        <f t="shared" si="3"/>
        <v>1705</v>
      </c>
      <c r="P42" s="6"/>
    </row>
    <row r="43" spans="2:16" x14ac:dyDescent="0.3">
      <c r="C43" s="40" t="s">
        <v>25</v>
      </c>
      <c r="D43" s="40"/>
      <c r="E43" s="41"/>
      <c r="F43" s="40"/>
      <c r="G43" s="41"/>
      <c r="H43" s="41"/>
      <c r="I43" s="41"/>
      <c r="J43" s="41">
        <v>450</v>
      </c>
      <c r="K43" s="7">
        <v>15</v>
      </c>
      <c r="L43" s="5">
        <v>3</v>
      </c>
      <c r="M43" s="6">
        <f t="shared" si="3"/>
        <v>360</v>
      </c>
      <c r="P43" s="6">
        <f t="shared" ref="P43:P51" si="4">J43-N43-O43</f>
        <v>450</v>
      </c>
    </row>
    <row r="44" spans="2:16" x14ac:dyDescent="0.3">
      <c r="C44" s="40" t="s">
        <v>147</v>
      </c>
      <c r="D44" s="40" t="s">
        <v>148</v>
      </c>
      <c r="E44" s="41"/>
      <c r="F44" s="40">
        <v>1</v>
      </c>
      <c r="G44" s="41"/>
      <c r="H44" s="41"/>
      <c r="I44" s="41"/>
      <c r="J44" s="57">
        <v>1414.96</v>
      </c>
      <c r="K44" s="7">
        <v>10</v>
      </c>
      <c r="L44" s="5">
        <v>0</v>
      </c>
      <c r="M44" s="6">
        <f>(J44/K44)*(K44-L44)</f>
        <v>1414.96</v>
      </c>
      <c r="P44" s="6"/>
    </row>
    <row r="45" spans="2:16" ht="28.8" x14ac:dyDescent="0.3">
      <c r="C45" s="40"/>
      <c r="D45" s="40" t="s">
        <v>149</v>
      </c>
      <c r="E45" s="41"/>
      <c r="F45" s="40">
        <v>1</v>
      </c>
      <c r="G45" s="41"/>
      <c r="H45" s="41"/>
      <c r="I45" s="41"/>
      <c r="J45" s="57">
        <v>180.77</v>
      </c>
      <c r="K45" s="7">
        <v>20</v>
      </c>
      <c r="L45" s="5">
        <v>0</v>
      </c>
      <c r="M45" s="6">
        <f>(J45/K45)*(K45-L45)</f>
        <v>180.77</v>
      </c>
      <c r="P45" s="6"/>
    </row>
    <row r="46" spans="2:16" ht="28.8" x14ac:dyDescent="0.3">
      <c r="C46" s="40"/>
      <c r="D46" s="40" t="s">
        <v>150</v>
      </c>
      <c r="E46" s="41"/>
      <c r="F46" s="40">
        <v>2</v>
      </c>
      <c r="G46" s="41"/>
      <c r="H46" s="41"/>
      <c r="I46" s="41" t="s">
        <v>114</v>
      </c>
      <c r="J46" s="57">
        <v>87.48</v>
      </c>
      <c r="K46" s="7">
        <v>20</v>
      </c>
      <c r="L46" s="5">
        <v>0</v>
      </c>
      <c r="M46" s="6">
        <f t="shared" si="3"/>
        <v>87.480000000000018</v>
      </c>
      <c r="P46" s="6"/>
    </row>
    <row r="47" spans="2:16" x14ac:dyDescent="0.3">
      <c r="C47" s="40"/>
      <c r="D47" s="40" t="s">
        <v>127</v>
      </c>
      <c r="E47" s="41"/>
      <c r="F47" s="40">
        <v>1</v>
      </c>
      <c r="G47" s="41"/>
      <c r="H47" s="41"/>
      <c r="I47" s="41"/>
      <c r="J47" s="67">
        <v>870</v>
      </c>
      <c r="K47" s="7">
        <v>20</v>
      </c>
      <c r="L47" s="5"/>
      <c r="M47" s="6"/>
      <c r="P47" s="6"/>
    </row>
    <row r="48" spans="2:16" x14ac:dyDescent="0.3">
      <c r="C48" s="40"/>
      <c r="D48" s="40" t="s">
        <v>128</v>
      </c>
      <c r="E48" s="41"/>
      <c r="F48" s="40">
        <v>1</v>
      </c>
      <c r="G48" s="41"/>
      <c r="H48" s="41"/>
      <c r="I48" s="41"/>
      <c r="J48" s="67">
        <v>2607</v>
      </c>
      <c r="K48" s="7">
        <v>20</v>
      </c>
      <c r="L48" s="5"/>
      <c r="M48" s="6"/>
      <c r="P48" s="6"/>
    </row>
    <row r="49" spans="3:16" x14ac:dyDescent="0.3">
      <c r="C49" s="47" t="s">
        <v>51</v>
      </c>
      <c r="D49" s="47" t="s">
        <v>119</v>
      </c>
      <c r="E49" s="48"/>
      <c r="F49" s="47">
        <v>1</v>
      </c>
      <c r="G49" s="48"/>
      <c r="H49" s="48"/>
      <c r="I49" s="48"/>
      <c r="J49" s="48">
        <v>12000</v>
      </c>
      <c r="K49" s="7">
        <v>25</v>
      </c>
      <c r="L49" s="5">
        <v>21</v>
      </c>
      <c r="M49" s="6">
        <f t="shared" si="3"/>
        <v>1920</v>
      </c>
      <c r="O49">
        <v>12000</v>
      </c>
      <c r="P49" s="6">
        <f t="shared" si="4"/>
        <v>0</v>
      </c>
    </row>
    <row r="50" spans="3:16" x14ac:dyDescent="0.3">
      <c r="C50" s="47"/>
      <c r="D50" s="47" t="s">
        <v>46</v>
      </c>
      <c r="E50" s="48"/>
      <c r="F50" s="47">
        <v>2</v>
      </c>
      <c r="G50" s="48"/>
      <c r="H50" s="48"/>
      <c r="I50" s="48"/>
      <c r="J50" s="48">
        <v>2000</v>
      </c>
      <c r="K50" s="7">
        <v>25</v>
      </c>
      <c r="L50" s="5">
        <v>21</v>
      </c>
      <c r="M50" s="6">
        <f t="shared" si="3"/>
        <v>320</v>
      </c>
      <c r="O50">
        <v>1000</v>
      </c>
      <c r="P50" s="6">
        <f t="shared" si="4"/>
        <v>1000</v>
      </c>
    </row>
    <row r="51" spans="3:16" x14ac:dyDescent="0.3">
      <c r="C51" s="47"/>
      <c r="D51" s="47" t="s">
        <v>50</v>
      </c>
      <c r="E51" s="48"/>
      <c r="F51" s="47">
        <v>1</v>
      </c>
      <c r="G51" s="48"/>
      <c r="H51" s="48"/>
      <c r="I51" s="48"/>
      <c r="J51" s="48">
        <v>2500</v>
      </c>
      <c r="K51" s="7">
        <v>25</v>
      </c>
      <c r="L51" s="5">
        <v>21</v>
      </c>
      <c r="M51" s="6">
        <f t="shared" si="3"/>
        <v>400</v>
      </c>
      <c r="O51">
        <v>2000</v>
      </c>
      <c r="P51" s="6">
        <f t="shared" si="4"/>
        <v>500</v>
      </c>
    </row>
    <row r="52" spans="3:16" x14ac:dyDescent="0.3">
      <c r="C52" s="47"/>
      <c r="D52" s="47" t="s">
        <v>26</v>
      </c>
      <c r="E52" s="48"/>
      <c r="F52" s="47">
        <v>7</v>
      </c>
      <c r="G52" s="48"/>
      <c r="H52" s="48"/>
      <c r="I52" s="48"/>
      <c r="J52" s="48">
        <v>1750</v>
      </c>
      <c r="K52" s="7">
        <v>25</v>
      </c>
      <c r="L52" s="5">
        <v>21</v>
      </c>
      <c r="M52" s="6">
        <f t="shared" si="3"/>
        <v>280</v>
      </c>
      <c r="O52">
        <v>875</v>
      </c>
      <c r="P52" s="6">
        <f>J52-N52-O52</f>
        <v>875</v>
      </c>
    </row>
    <row r="53" spans="3:16" x14ac:dyDescent="0.3">
      <c r="C53" s="47"/>
      <c r="D53" s="47" t="s">
        <v>27</v>
      </c>
      <c r="E53" s="48"/>
      <c r="F53" s="47">
        <v>1</v>
      </c>
      <c r="G53" s="48"/>
      <c r="H53" s="48"/>
      <c r="I53" s="48"/>
      <c r="J53" s="48">
        <v>750</v>
      </c>
      <c r="K53" s="7">
        <v>25</v>
      </c>
      <c r="L53" s="5">
        <v>21</v>
      </c>
      <c r="M53" s="6">
        <f t="shared" si="3"/>
        <v>120</v>
      </c>
      <c r="O53">
        <v>750</v>
      </c>
      <c r="P53" s="6">
        <f>J53-N53-O53</f>
        <v>0</v>
      </c>
    </row>
    <row r="54" spans="3:16" x14ac:dyDescent="0.3">
      <c r="C54" s="47"/>
      <c r="D54" s="47" t="s">
        <v>56</v>
      </c>
      <c r="E54" s="48"/>
      <c r="F54" s="47">
        <v>1</v>
      </c>
      <c r="G54" s="48"/>
      <c r="H54" s="48"/>
      <c r="I54" s="48"/>
      <c r="J54" s="48">
        <v>266</v>
      </c>
      <c r="K54" s="7">
        <v>15</v>
      </c>
      <c r="L54" s="5">
        <v>3</v>
      </c>
      <c r="M54" s="6">
        <f t="shared" si="3"/>
        <v>212.8</v>
      </c>
      <c r="P54" s="6">
        <f>J54-N54-O54</f>
        <v>266</v>
      </c>
    </row>
    <row r="55" spans="3:16" x14ac:dyDescent="0.3">
      <c r="C55" s="47"/>
      <c r="D55" s="47" t="s">
        <v>57</v>
      </c>
      <c r="E55" s="48"/>
      <c r="F55" s="47">
        <v>1</v>
      </c>
      <c r="G55" s="48"/>
      <c r="H55" s="48"/>
      <c r="I55" s="48"/>
      <c r="J55" s="48">
        <v>343</v>
      </c>
      <c r="K55" s="7">
        <v>25</v>
      </c>
      <c r="L55" s="5">
        <v>3</v>
      </c>
      <c r="M55" s="6">
        <f t="shared" si="3"/>
        <v>301.84000000000003</v>
      </c>
      <c r="P55" s="6">
        <f t="shared" ref="P55:P80" si="5">J55-N55-O55</f>
        <v>343</v>
      </c>
    </row>
    <row r="56" spans="3:16" x14ac:dyDescent="0.3">
      <c r="C56" s="47"/>
      <c r="D56" s="47" t="s">
        <v>58</v>
      </c>
      <c r="E56" s="48"/>
      <c r="F56" s="47">
        <v>1</v>
      </c>
      <c r="G56" s="48"/>
      <c r="H56" s="48"/>
      <c r="I56" s="48"/>
      <c r="J56" s="48">
        <v>3810</v>
      </c>
      <c r="K56" s="7">
        <v>20</v>
      </c>
      <c r="L56" s="5">
        <v>3</v>
      </c>
      <c r="M56" s="6">
        <f t="shared" si="3"/>
        <v>3238.5</v>
      </c>
      <c r="P56" s="6">
        <f t="shared" si="5"/>
        <v>3810</v>
      </c>
    </row>
    <row r="57" spans="3:16" x14ac:dyDescent="0.3">
      <c r="C57" s="47"/>
      <c r="D57" s="47" t="s">
        <v>118</v>
      </c>
      <c r="E57" s="48"/>
      <c r="F57" s="47">
        <v>1</v>
      </c>
      <c r="G57" s="48"/>
      <c r="H57" s="48"/>
      <c r="I57" s="48"/>
      <c r="J57" s="48">
        <v>2645</v>
      </c>
      <c r="K57" s="7">
        <v>20</v>
      </c>
      <c r="L57" s="5">
        <v>3</v>
      </c>
      <c r="M57" s="6">
        <f t="shared" si="3"/>
        <v>2248.25</v>
      </c>
      <c r="P57" s="6">
        <f t="shared" si="5"/>
        <v>2645</v>
      </c>
    </row>
    <row r="58" spans="3:16" x14ac:dyDescent="0.3">
      <c r="C58" s="47"/>
      <c r="D58" s="47" t="s">
        <v>59</v>
      </c>
      <c r="E58" s="48"/>
      <c r="F58" s="47">
        <v>1</v>
      </c>
      <c r="G58" s="48"/>
      <c r="H58" s="48"/>
      <c r="I58" s="48"/>
      <c r="J58" s="48">
        <v>3545</v>
      </c>
      <c r="K58" s="7">
        <v>20</v>
      </c>
      <c r="L58" s="5">
        <v>3</v>
      </c>
      <c r="M58" s="6">
        <f t="shared" si="3"/>
        <v>3013.25</v>
      </c>
      <c r="P58" s="6">
        <f t="shared" si="5"/>
        <v>3545</v>
      </c>
    </row>
    <row r="59" spans="3:16" x14ac:dyDescent="0.3">
      <c r="C59" s="47"/>
      <c r="D59" s="47" t="s">
        <v>60</v>
      </c>
      <c r="E59" s="48"/>
      <c r="F59" s="47">
        <v>1</v>
      </c>
      <c r="G59" s="48"/>
      <c r="H59" s="48"/>
      <c r="I59" s="48"/>
      <c r="J59" s="48">
        <v>11220</v>
      </c>
      <c r="K59" s="7">
        <v>20</v>
      </c>
      <c r="L59" s="5">
        <v>3</v>
      </c>
      <c r="M59" s="6">
        <f t="shared" si="3"/>
        <v>9537</v>
      </c>
      <c r="P59" s="6">
        <f t="shared" si="5"/>
        <v>11220</v>
      </c>
    </row>
    <row r="60" spans="3:16" x14ac:dyDescent="0.3">
      <c r="C60" s="47"/>
      <c r="D60" s="47" t="s">
        <v>61</v>
      </c>
      <c r="E60" s="48"/>
      <c r="F60" s="47">
        <v>1</v>
      </c>
      <c r="G60" s="48"/>
      <c r="H60" s="48"/>
      <c r="I60" s="48"/>
      <c r="J60" s="48">
        <v>6590</v>
      </c>
      <c r="K60" s="7">
        <v>20</v>
      </c>
      <c r="L60" s="5">
        <v>3</v>
      </c>
      <c r="M60" s="6">
        <f t="shared" si="3"/>
        <v>5601.5</v>
      </c>
      <c r="P60" s="6">
        <f t="shared" si="5"/>
        <v>6590</v>
      </c>
    </row>
    <row r="61" spans="3:16" x14ac:dyDescent="0.3">
      <c r="C61" s="47"/>
      <c r="D61" s="47" t="s">
        <v>62</v>
      </c>
      <c r="E61" s="48"/>
      <c r="F61" s="47">
        <v>1</v>
      </c>
      <c r="G61" s="48"/>
      <c r="H61" s="48"/>
      <c r="I61" s="48"/>
      <c r="J61" s="48">
        <v>1465</v>
      </c>
      <c r="K61" s="7">
        <v>20</v>
      </c>
      <c r="L61" s="5">
        <v>3</v>
      </c>
      <c r="M61" s="6">
        <f t="shared" si="3"/>
        <v>1245.25</v>
      </c>
      <c r="P61" s="6">
        <f t="shared" si="5"/>
        <v>1465</v>
      </c>
    </row>
    <row r="62" spans="3:16" x14ac:dyDescent="0.3">
      <c r="C62" s="47"/>
      <c r="D62" s="47" t="s">
        <v>63</v>
      </c>
      <c r="E62" s="48"/>
      <c r="F62" s="47">
        <v>1</v>
      </c>
      <c r="G62" s="48"/>
      <c r="H62" s="48"/>
      <c r="I62" s="48"/>
      <c r="J62" s="48">
        <v>4485</v>
      </c>
      <c r="K62" s="7">
        <v>20</v>
      </c>
      <c r="L62" s="5">
        <v>3</v>
      </c>
      <c r="M62" s="6">
        <f t="shared" si="3"/>
        <v>3812.25</v>
      </c>
      <c r="P62" s="6">
        <f t="shared" si="5"/>
        <v>4485</v>
      </c>
    </row>
    <row r="63" spans="3:16" x14ac:dyDescent="0.3">
      <c r="C63" s="47"/>
      <c r="D63" s="47" t="s">
        <v>151</v>
      </c>
      <c r="E63" s="48"/>
      <c r="F63" s="47">
        <v>1</v>
      </c>
      <c r="G63" s="48"/>
      <c r="H63" s="48"/>
      <c r="I63" s="48"/>
      <c r="J63" s="48">
        <v>3987</v>
      </c>
      <c r="K63" s="7">
        <v>20</v>
      </c>
      <c r="L63" s="5">
        <v>3</v>
      </c>
      <c r="M63" s="6">
        <f t="shared" si="3"/>
        <v>3388.95</v>
      </c>
      <c r="P63" s="6">
        <f t="shared" si="5"/>
        <v>3987</v>
      </c>
    </row>
    <row r="64" spans="3:16" x14ac:dyDescent="0.3">
      <c r="C64" s="47"/>
      <c r="D64" s="47" t="s">
        <v>64</v>
      </c>
      <c r="E64" s="48"/>
      <c r="F64" s="47">
        <v>1</v>
      </c>
      <c r="G64" s="48"/>
      <c r="H64" s="48"/>
      <c r="I64" s="48"/>
      <c r="J64" s="48">
        <v>1153</v>
      </c>
      <c r="K64" s="7">
        <v>20</v>
      </c>
      <c r="L64" s="5">
        <v>3</v>
      </c>
      <c r="M64" s="6">
        <f t="shared" si="3"/>
        <v>980.05</v>
      </c>
      <c r="P64" s="6">
        <f t="shared" si="5"/>
        <v>1153</v>
      </c>
    </row>
    <row r="65" spans="3:16" x14ac:dyDescent="0.3">
      <c r="C65" s="47"/>
      <c r="D65" s="47" t="s">
        <v>65</v>
      </c>
      <c r="E65" s="48"/>
      <c r="F65" s="47">
        <v>1</v>
      </c>
      <c r="G65" s="48"/>
      <c r="H65" s="48"/>
      <c r="I65" s="48"/>
      <c r="J65" s="48">
        <v>2480</v>
      </c>
      <c r="K65" s="7">
        <v>20</v>
      </c>
      <c r="L65" s="5">
        <v>3</v>
      </c>
      <c r="M65" s="6">
        <f t="shared" si="3"/>
        <v>2108</v>
      </c>
      <c r="P65" s="6">
        <f t="shared" si="5"/>
        <v>2480</v>
      </c>
    </row>
    <row r="66" spans="3:16" ht="28.8" x14ac:dyDescent="0.3">
      <c r="C66" s="47"/>
      <c r="D66" s="47" t="s">
        <v>67</v>
      </c>
      <c r="E66" s="48"/>
      <c r="F66" s="47">
        <v>1</v>
      </c>
      <c r="G66" s="48"/>
      <c r="H66" s="48"/>
      <c r="I66" s="48"/>
      <c r="J66" s="48">
        <v>6970</v>
      </c>
      <c r="K66" s="7">
        <v>20</v>
      </c>
      <c r="L66" s="5">
        <v>3</v>
      </c>
      <c r="M66" s="6">
        <f>(J66/K66)*(K66-L65)</f>
        <v>5924.5</v>
      </c>
      <c r="P66" s="6">
        <f t="shared" si="5"/>
        <v>6970</v>
      </c>
    </row>
    <row r="67" spans="3:16" ht="30" customHeight="1" x14ac:dyDescent="0.3">
      <c r="C67" s="47"/>
      <c r="D67" s="48" t="s">
        <v>68</v>
      </c>
      <c r="E67" s="48"/>
      <c r="F67" s="47" t="s">
        <v>69</v>
      </c>
      <c r="G67" s="48"/>
      <c r="H67" s="48"/>
      <c r="I67" s="48"/>
      <c r="J67" s="48">
        <v>640</v>
      </c>
      <c r="K67" s="7">
        <v>20</v>
      </c>
      <c r="L67" s="5">
        <v>3</v>
      </c>
      <c r="M67" s="6">
        <f>(J67/K67)*(K67-L67)</f>
        <v>544</v>
      </c>
      <c r="P67" s="6">
        <f t="shared" si="5"/>
        <v>640</v>
      </c>
    </row>
    <row r="68" spans="3:16" x14ac:dyDescent="0.3">
      <c r="C68" s="47"/>
      <c r="D68" s="47" t="s">
        <v>70</v>
      </c>
      <c r="E68" s="48"/>
      <c r="F68" s="47">
        <v>1</v>
      </c>
      <c r="G68" s="48"/>
      <c r="H68" s="48"/>
      <c r="I68" s="48"/>
      <c r="J68" s="48">
        <v>730</v>
      </c>
      <c r="K68" s="7">
        <v>20</v>
      </c>
      <c r="L68" s="5">
        <v>3</v>
      </c>
      <c r="M68" s="6">
        <f>(J68/K65)*(K68-L68)</f>
        <v>620.5</v>
      </c>
      <c r="P68" s="6">
        <f t="shared" si="5"/>
        <v>730</v>
      </c>
    </row>
    <row r="69" spans="3:16" x14ac:dyDescent="0.3">
      <c r="C69" s="47"/>
      <c r="D69" s="47" t="s">
        <v>71</v>
      </c>
      <c r="E69" s="48"/>
      <c r="F69" s="47">
        <v>1</v>
      </c>
      <c r="G69" s="48"/>
      <c r="H69" s="48"/>
      <c r="I69" s="48"/>
      <c r="J69" s="48">
        <v>592.25</v>
      </c>
      <c r="K69" s="7">
        <v>20</v>
      </c>
      <c r="L69" s="5">
        <v>3</v>
      </c>
      <c r="M69" s="6">
        <f>(J69/K69)*(K69-L69)</f>
        <v>503.41250000000002</v>
      </c>
      <c r="P69" s="6">
        <f t="shared" si="5"/>
        <v>592.25</v>
      </c>
    </row>
    <row r="70" spans="3:16" x14ac:dyDescent="0.3">
      <c r="C70" s="47"/>
      <c r="D70" s="47" t="s">
        <v>75</v>
      </c>
      <c r="E70" s="48"/>
      <c r="F70" s="47">
        <v>1</v>
      </c>
      <c r="G70" s="48"/>
      <c r="H70" s="48"/>
      <c r="I70" s="48"/>
      <c r="J70" s="48">
        <v>111.79</v>
      </c>
      <c r="K70" s="7">
        <v>20</v>
      </c>
      <c r="L70" s="5">
        <v>3</v>
      </c>
      <c r="M70" s="6">
        <f>(J70/K70)*(K70-L70)</f>
        <v>95.021500000000003</v>
      </c>
      <c r="P70" s="6">
        <f t="shared" si="5"/>
        <v>111.79</v>
      </c>
    </row>
    <row r="71" spans="3:16" ht="28.8" x14ac:dyDescent="0.3">
      <c r="C71" s="47"/>
      <c r="D71" s="47" t="s">
        <v>72</v>
      </c>
      <c r="E71" s="48"/>
      <c r="F71" s="47">
        <v>1</v>
      </c>
      <c r="G71" s="48"/>
      <c r="H71" s="48"/>
      <c r="I71" s="48"/>
      <c r="J71" s="48">
        <v>468</v>
      </c>
      <c r="K71" s="7">
        <v>20</v>
      </c>
      <c r="L71" s="5">
        <v>3</v>
      </c>
      <c r="M71" s="6">
        <f>(J71/K71)*(K71-L71)</f>
        <v>397.79999999999995</v>
      </c>
      <c r="P71" s="6">
        <f t="shared" si="5"/>
        <v>468</v>
      </c>
    </row>
    <row r="72" spans="3:16" ht="28.8" x14ac:dyDescent="0.3">
      <c r="C72" s="47" t="s">
        <v>85</v>
      </c>
      <c r="D72" s="47" t="s">
        <v>86</v>
      </c>
      <c r="E72" s="48"/>
      <c r="F72" s="47"/>
      <c r="G72" s="48"/>
      <c r="H72" s="48"/>
      <c r="I72" s="48"/>
      <c r="J72" s="48">
        <v>570</v>
      </c>
      <c r="K72" s="7">
        <v>20</v>
      </c>
      <c r="L72" s="5">
        <v>1</v>
      </c>
      <c r="M72" s="6">
        <f>(J72/K72)*(K72-L72)</f>
        <v>541.5</v>
      </c>
      <c r="P72" s="6">
        <f t="shared" si="5"/>
        <v>570</v>
      </c>
    </row>
    <row r="73" spans="3:16" x14ac:dyDescent="0.3">
      <c r="C73" s="47"/>
      <c r="D73" s="47" t="s">
        <v>87</v>
      </c>
      <c r="E73" s="48"/>
      <c r="F73" s="47"/>
      <c r="G73" s="48"/>
      <c r="H73" s="48"/>
      <c r="I73" s="48"/>
      <c r="J73" s="48">
        <v>40</v>
      </c>
      <c r="K73" s="7">
        <v>20</v>
      </c>
      <c r="L73" s="5">
        <v>1</v>
      </c>
      <c r="M73" s="6">
        <f t="shared" ref="M73:M81" si="6">(J73/K73)*(K73-L73)</f>
        <v>38</v>
      </c>
      <c r="P73" s="6">
        <f t="shared" si="5"/>
        <v>40</v>
      </c>
    </row>
    <row r="74" spans="3:16" x14ac:dyDescent="0.3">
      <c r="C74" s="47"/>
      <c r="D74" s="47" t="s">
        <v>91</v>
      </c>
      <c r="E74" s="48"/>
      <c r="F74" s="47"/>
      <c r="G74" s="48"/>
      <c r="H74" s="48"/>
      <c r="I74" s="48"/>
      <c r="J74" s="48">
        <v>854</v>
      </c>
      <c r="K74" s="7">
        <v>20</v>
      </c>
      <c r="L74" s="5">
        <v>1</v>
      </c>
      <c r="M74" s="6">
        <f t="shared" si="6"/>
        <v>811.30000000000007</v>
      </c>
      <c r="P74" s="6">
        <f t="shared" si="5"/>
        <v>854</v>
      </c>
    </row>
    <row r="75" spans="3:16" x14ac:dyDescent="0.3">
      <c r="C75" s="47"/>
      <c r="D75" s="47" t="s">
        <v>92</v>
      </c>
      <c r="E75" s="48"/>
      <c r="F75" s="47"/>
      <c r="G75" s="48"/>
      <c r="H75" s="48"/>
      <c r="I75" s="48"/>
      <c r="J75" s="48">
        <v>1299</v>
      </c>
      <c r="K75" s="7">
        <v>20</v>
      </c>
      <c r="L75" s="5">
        <v>1</v>
      </c>
      <c r="M75" s="6">
        <f t="shared" si="6"/>
        <v>1234.05</v>
      </c>
      <c r="P75" s="6">
        <f t="shared" si="5"/>
        <v>1299</v>
      </c>
    </row>
    <row r="76" spans="3:16" x14ac:dyDescent="0.3">
      <c r="C76" s="47"/>
      <c r="D76" s="47" t="s">
        <v>93</v>
      </c>
      <c r="E76" s="48"/>
      <c r="F76" s="47"/>
      <c r="G76" s="48"/>
      <c r="H76" s="48"/>
      <c r="I76" s="48"/>
      <c r="J76" s="48">
        <v>1081</v>
      </c>
      <c r="K76" s="7">
        <v>20</v>
      </c>
      <c r="L76" s="5">
        <v>1</v>
      </c>
      <c r="M76" s="6">
        <f t="shared" si="6"/>
        <v>1026.95</v>
      </c>
      <c r="P76" s="6">
        <f t="shared" si="5"/>
        <v>1081</v>
      </c>
    </row>
    <row r="77" spans="3:16" ht="28.8" x14ac:dyDescent="0.3">
      <c r="C77" s="47"/>
      <c r="D77" s="47" t="s">
        <v>94</v>
      </c>
      <c r="E77" s="48"/>
      <c r="F77" s="47"/>
      <c r="G77" s="48"/>
      <c r="H77" s="48"/>
      <c r="I77" s="48"/>
      <c r="J77" s="48">
        <v>956</v>
      </c>
      <c r="K77" s="7">
        <v>20</v>
      </c>
      <c r="L77" s="5">
        <v>1</v>
      </c>
      <c r="M77" s="6">
        <f t="shared" si="6"/>
        <v>908.19999999999993</v>
      </c>
      <c r="P77" s="6">
        <f t="shared" si="5"/>
        <v>956</v>
      </c>
    </row>
    <row r="78" spans="3:16" x14ac:dyDescent="0.3">
      <c r="C78" s="47"/>
      <c r="D78" s="47" t="s">
        <v>95</v>
      </c>
      <c r="E78" s="48"/>
      <c r="F78" s="47"/>
      <c r="G78" s="48"/>
      <c r="H78" s="48"/>
      <c r="I78" s="48"/>
      <c r="J78" s="48">
        <v>2005</v>
      </c>
      <c r="K78" s="7">
        <v>20</v>
      </c>
      <c r="L78" s="5">
        <v>1</v>
      </c>
      <c r="M78" s="6">
        <f t="shared" si="6"/>
        <v>1904.75</v>
      </c>
      <c r="P78" s="6">
        <f t="shared" si="5"/>
        <v>2005</v>
      </c>
    </row>
    <row r="79" spans="3:16" x14ac:dyDescent="0.3">
      <c r="C79" s="47"/>
      <c r="D79" s="47" t="s">
        <v>96</v>
      </c>
      <c r="E79" s="48"/>
      <c r="F79" s="47"/>
      <c r="G79" s="48"/>
      <c r="H79" s="48"/>
      <c r="I79" s="48"/>
      <c r="J79" s="48">
        <v>817</v>
      </c>
      <c r="K79" s="7">
        <v>20</v>
      </c>
      <c r="L79" s="5">
        <v>1</v>
      </c>
      <c r="M79" s="6">
        <f t="shared" si="6"/>
        <v>776.15</v>
      </c>
      <c r="P79" s="6">
        <f t="shared" si="5"/>
        <v>817</v>
      </c>
    </row>
    <row r="80" spans="3:16" ht="28.8" x14ac:dyDescent="0.3">
      <c r="C80" s="47"/>
      <c r="D80" s="47" t="s">
        <v>97</v>
      </c>
      <c r="E80" s="48"/>
      <c r="F80" s="47"/>
      <c r="G80" s="48"/>
      <c r="H80" s="48"/>
      <c r="I80" s="48"/>
      <c r="J80" s="48">
        <v>60</v>
      </c>
      <c r="K80" s="7">
        <v>20</v>
      </c>
      <c r="L80" s="5">
        <v>1</v>
      </c>
      <c r="M80" s="6">
        <f t="shared" si="6"/>
        <v>57</v>
      </c>
      <c r="P80" s="6">
        <f t="shared" si="5"/>
        <v>60</v>
      </c>
    </row>
    <row r="81" spans="2:17" x14ac:dyDescent="0.3">
      <c r="C81" s="47"/>
      <c r="D81" s="47" t="s">
        <v>90</v>
      </c>
      <c r="E81" s="48"/>
      <c r="F81" s="47"/>
      <c r="G81" s="48"/>
      <c r="H81" s="48"/>
      <c r="I81" s="48"/>
      <c r="J81" s="55">
        <v>577.5</v>
      </c>
      <c r="K81" s="7">
        <v>20</v>
      </c>
      <c r="L81" s="5">
        <v>1</v>
      </c>
      <c r="M81" s="6">
        <f t="shared" si="6"/>
        <v>548.625</v>
      </c>
      <c r="P81" s="6"/>
    </row>
    <row r="82" spans="2:17" x14ac:dyDescent="0.3">
      <c r="C82" s="47"/>
      <c r="D82" s="47" t="s">
        <v>108</v>
      </c>
      <c r="E82" s="48"/>
      <c r="F82" s="47"/>
      <c r="G82" s="48"/>
      <c r="H82" s="48"/>
      <c r="I82" s="48"/>
      <c r="J82" s="55">
        <v>2312</v>
      </c>
      <c r="K82" s="7"/>
      <c r="L82" s="5"/>
      <c r="M82" s="6">
        <v>2312</v>
      </c>
      <c r="P82" s="6"/>
    </row>
    <row r="83" spans="2:17" ht="14.25" customHeight="1" x14ac:dyDescent="0.3">
      <c r="C83" s="71" t="s">
        <v>53</v>
      </c>
      <c r="D83" s="71" t="s">
        <v>52</v>
      </c>
      <c r="E83" s="72"/>
      <c r="F83" s="72"/>
      <c r="G83" s="71">
        <v>1</v>
      </c>
      <c r="H83" s="72"/>
      <c r="I83" s="72"/>
      <c r="J83" s="72">
        <v>25000</v>
      </c>
      <c r="K83" s="7">
        <v>25</v>
      </c>
      <c r="L83" s="5">
        <v>6</v>
      </c>
      <c r="M83" s="6">
        <f t="shared" si="3"/>
        <v>19000</v>
      </c>
      <c r="N83">
        <v>2000</v>
      </c>
      <c r="O83">
        <v>9500</v>
      </c>
      <c r="P83" s="6">
        <f>J83-N83-O83</f>
        <v>13500</v>
      </c>
    </row>
    <row r="84" spans="2:17" ht="14.25" customHeight="1" x14ac:dyDescent="0.3">
      <c r="C84" s="71"/>
      <c r="D84" s="71" t="s">
        <v>125</v>
      </c>
      <c r="E84" s="72"/>
      <c r="F84" s="72"/>
      <c r="G84" s="71">
        <v>1</v>
      </c>
      <c r="H84" s="72"/>
      <c r="I84" s="72"/>
      <c r="J84" s="72">
        <v>10000</v>
      </c>
      <c r="K84" s="7"/>
      <c r="L84" s="5"/>
      <c r="M84" s="6"/>
      <c r="P84" s="6"/>
    </row>
    <row r="85" spans="2:17" ht="28.8" x14ac:dyDescent="0.3">
      <c r="C85" s="71"/>
      <c r="D85" s="71" t="s">
        <v>122</v>
      </c>
      <c r="E85" s="72"/>
      <c r="F85" s="72"/>
      <c r="G85" s="71">
        <v>-1</v>
      </c>
      <c r="H85" s="72"/>
      <c r="I85" s="72"/>
      <c r="J85" s="99">
        <v>-10000</v>
      </c>
      <c r="K85" s="7">
        <v>30</v>
      </c>
      <c r="L85" s="5">
        <v>21</v>
      </c>
      <c r="M85" s="6">
        <v>0</v>
      </c>
      <c r="P85" s="6"/>
    </row>
    <row r="86" spans="2:17" ht="72" x14ac:dyDescent="0.3">
      <c r="C86" s="71"/>
      <c r="D86" s="71" t="s">
        <v>123</v>
      </c>
      <c r="E86" s="72"/>
      <c r="F86" s="73"/>
      <c r="G86" s="71">
        <v>1</v>
      </c>
      <c r="H86" s="72"/>
      <c r="I86" s="72"/>
      <c r="J86" s="57">
        <v>4850</v>
      </c>
      <c r="K86" s="7">
        <v>15</v>
      </c>
      <c r="L86" s="5">
        <v>0</v>
      </c>
      <c r="M86" s="6">
        <f t="shared" si="3"/>
        <v>4850</v>
      </c>
      <c r="P86" s="6">
        <v>4850</v>
      </c>
    </row>
    <row r="87" spans="2:17" x14ac:dyDescent="0.3">
      <c r="C87" s="71"/>
      <c r="D87" s="71" t="s">
        <v>54</v>
      </c>
      <c r="E87" s="72"/>
      <c r="F87" s="73"/>
      <c r="G87" s="71">
        <v>3</v>
      </c>
      <c r="H87" s="72"/>
      <c r="I87" s="72"/>
      <c r="J87" s="72">
        <v>269</v>
      </c>
      <c r="K87" s="7">
        <v>3</v>
      </c>
      <c r="L87" s="5">
        <v>2</v>
      </c>
      <c r="M87" s="6">
        <f t="shared" si="3"/>
        <v>89.666666666666671</v>
      </c>
      <c r="N87">
        <v>200</v>
      </c>
      <c r="P87" s="6">
        <f t="shared" ref="P87:P93" si="7">J87-N87-O87</f>
        <v>69</v>
      </c>
    </row>
    <row r="88" spans="2:17" ht="28.8" x14ac:dyDescent="0.3">
      <c r="C88" s="40" t="s">
        <v>152</v>
      </c>
      <c r="D88" s="40" t="s">
        <v>73</v>
      </c>
      <c r="E88" s="41">
        <v>1</v>
      </c>
      <c r="F88" s="43">
        <v>2</v>
      </c>
      <c r="G88" s="40">
        <v>2</v>
      </c>
      <c r="H88" s="41">
        <v>1</v>
      </c>
      <c r="I88" s="41"/>
      <c r="J88" s="41">
        <v>5550</v>
      </c>
      <c r="K88" s="7">
        <v>10</v>
      </c>
      <c r="L88" s="5">
        <v>6</v>
      </c>
      <c r="M88" s="6">
        <f t="shared" si="3"/>
        <v>2220</v>
      </c>
      <c r="P88" s="6">
        <f t="shared" si="7"/>
        <v>5550</v>
      </c>
    </row>
    <row r="89" spans="2:17" x14ac:dyDescent="0.3">
      <c r="C89" s="40"/>
      <c r="D89" s="40" t="s">
        <v>74</v>
      </c>
      <c r="E89" s="41">
        <v>1</v>
      </c>
      <c r="F89" s="43">
        <v>2</v>
      </c>
      <c r="G89" s="40">
        <v>2</v>
      </c>
      <c r="H89" s="41">
        <v>1</v>
      </c>
      <c r="I89" s="41"/>
      <c r="J89" s="41">
        <v>3000</v>
      </c>
      <c r="K89" s="7">
        <v>10</v>
      </c>
      <c r="L89" s="5">
        <v>2</v>
      </c>
      <c r="M89" s="6">
        <f t="shared" si="3"/>
        <v>2400</v>
      </c>
      <c r="P89" s="6">
        <f t="shared" si="7"/>
        <v>3000</v>
      </c>
    </row>
    <row r="90" spans="2:17" ht="43.2" x14ac:dyDescent="0.3">
      <c r="C90" s="40"/>
      <c r="D90" s="74" t="s">
        <v>133</v>
      </c>
      <c r="E90" s="41"/>
      <c r="F90" s="43"/>
      <c r="G90" s="40">
        <v>2</v>
      </c>
      <c r="H90" s="41"/>
      <c r="I90" s="41"/>
      <c r="J90" s="70">
        <v>-1000</v>
      </c>
      <c r="K90" s="7"/>
      <c r="L90" s="5"/>
      <c r="M90" s="6"/>
      <c r="P90" s="6"/>
    </row>
    <row r="91" spans="2:17" ht="57.6" x14ac:dyDescent="0.3">
      <c r="C91" s="40"/>
      <c r="D91" s="40" t="s">
        <v>132</v>
      </c>
      <c r="E91" s="41"/>
      <c r="F91" s="43"/>
      <c r="G91" s="40">
        <v>2</v>
      </c>
      <c r="H91" s="41"/>
      <c r="I91" s="41"/>
      <c r="J91" s="67">
        <v>974.33</v>
      </c>
      <c r="K91" s="7">
        <v>15</v>
      </c>
      <c r="L91" s="5"/>
      <c r="M91" s="6"/>
      <c r="P91" s="6"/>
    </row>
    <row r="92" spans="2:17" x14ac:dyDescent="0.3">
      <c r="C92" s="40"/>
      <c r="D92" s="40" t="s">
        <v>78</v>
      </c>
      <c r="E92" s="41"/>
      <c r="F92" s="43">
        <v>1</v>
      </c>
      <c r="G92" s="40">
        <v>1</v>
      </c>
      <c r="H92" s="41"/>
      <c r="I92" s="41"/>
      <c r="J92" s="41">
        <v>39.299999999999997</v>
      </c>
      <c r="K92" s="7">
        <v>10</v>
      </c>
      <c r="L92" s="5">
        <v>1</v>
      </c>
      <c r="M92" s="6">
        <f t="shared" si="3"/>
        <v>35.369999999999997</v>
      </c>
      <c r="P92" s="6">
        <f t="shared" si="7"/>
        <v>39.299999999999997</v>
      </c>
    </row>
    <row r="93" spans="2:17" ht="72" x14ac:dyDescent="0.3">
      <c r="B93" s="34"/>
      <c r="C93" s="35" t="s">
        <v>55</v>
      </c>
      <c r="D93" s="35" t="s">
        <v>84</v>
      </c>
      <c r="E93" s="36"/>
      <c r="F93" s="35"/>
      <c r="G93" s="36"/>
      <c r="H93" s="36"/>
      <c r="I93" s="36"/>
      <c r="J93" s="36">
        <v>8080</v>
      </c>
      <c r="K93" s="7">
        <v>100</v>
      </c>
      <c r="L93" s="5"/>
      <c r="M93" s="6">
        <f t="shared" si="3"/>
        <v>8080</v>
      </c>
      <c r="N93">
        <v>2000</v>
      </c>
      <c r="O93">
        <v>1000</v>
      </c>
      <c r="P93" s="6">
        <f t="shared" si="7"/>
        <v>5080</v>
      </c>
    </row>
    <row r="94" spans="2:17" x14ac:dyDescent="0.3">
      <c r="B94" s="34"/>
      <c r="C94" s="37"/>
      <c r="D94" s="37" t="s">
        <v>82</v>
      </c>
      <c r="E94" s="38"/>
      <c r="F94" s="37"/>
      <c r="G94" s="38">
        <v>1</v>
      </c>
      <c r="H94" s="38"/>
      <c r="I94" s="38"/>
      <c r="J94" s="38">
        <v>59.99</v>
      </c>
      <c r="K94" s="7">
        <v>10</v>
      </c>
      <c r="L94" s="5">
        <v>2</v>
      </c>
      <c r="M94" s="6">
        <f t="shared" si="3"/>
        <v>47.992000000000004</v>
      </c>
      <c r="P94" s="6"/>
    </row>
    <row r="95" spans="2:17" x14ac:dyDescent="0.3">
      <c r="B95" s="34"/>
      <c r="C95" s="37"/>
      <c r="D95" s="37" t="s">
        <v>131</v>
      </c>
      <c r="E95" s="38"/>
      <c r="F95" s="37"/>
      <c r="G95" s="38">
        <v>2</v>
      </c>
      <c r="H95" s="38"/>
      <c r="I95" s="38"/>
      <c r="J95" s="69">
        <v>32.93</v>
      </c>
      <c r="K95" s="7">
        <v>5</v>
      </c>
      <c r="L95" s="5"/>
      <c r="M95" s="6"/>
      <c r="P95" s="6"/>
    </row>
    <row r="96" spans="2:17" s="49" customFormat="1" x14ac:dyDescent="0.3">
      <c r="C96" s="50"/>
      <c r="D96" s="50" t="s">
        <v>99</v>
      </c>
      <c r="E96" s="51" t="s">
        <v>106</v>
      </c>
      <c r="F96" s="50"/>
      <c r="G96" s="51"/>
      <c r="H96" s="51"/>
      <c r="I96" s="51"/>
      <c r="J96" s="51">
        <v>0</v>
      </c>
      <c r="L96" s="52"/>
      <c r="M96" s="53"/>
      <c r="P96" s="53"/>
      <c r="Q96" s="49" t="s">
        <v>153</v>
      </c>
    </row>
    <row r="97" spans="3:16" x14ac:dyDescent="0.3">
      <c r="C97" s="28" t="s">
        <v>7</v>
      </c>
      <c r="D97" s="21"/>
      <c r="E97" s="21"/>
      <c r="F97" s="21"/>
      <c r="G97" s="21"/>
      <c r="H97" s="21"/>
      <c r="I97" s="21"/>
      <c r="J97" s="29">
        <f>SUM(J5:J96)</f>
        <v>186004.72999999995</v>
      </c>
      <c r="L97" s="5"/>
      <c r="M97" s="22">
        <f>SUM(M5:M93)</f>
        <v>134094.24773333335</v>
      </c>
      <c r="N97" s="22">
        <f>SUM(N5:N93)</f>
        <v>14450</v>
      </c>
      <c r="O97" s="22">
        <f>SUM(O5:O93)</f>
        <v>36749.58</v>
      </c>
      <c r="P97" s="22">
        <f>SUM(P5:P93)</f>
        <v>114047.34</v>
      </c>
    </row>
    <row r="98" spans="3:16" ht="144" x14ac:dyDescent="0.3">
      <c r="C98" s="2" t="s">
        <v>154</v>
      </c>
      <c r="D98" s="23" t="s">
        <v>48</v>
      </c>
      <c r="E98" s="24"/>
      <c r="F98" s="24"/>
      <c r="G98" s="24"/>
      <c r="H98" s="24"/>
      <c r="I98" s="24"/>
      <c r="J98" s="24"/>
      <c r="K98" s="24"/>
      <c r="L98" s="25"/>
      <c r="M98" s="26">
        <f>J97-M97</f>
        <v>51910.4822666666</v>
      </c>
      <c r="N98" s="24"/>
      <c r="O98" s="24"/>
      <c r="P98" s="27"/>
    </row>
    <row r="99" spans="3:16" ht="15" thickBot="1" x14ac:dyDescent="0.35">
      <c r="C99" s="3"/>
      <c r="D99" s="3" t="s">
        <v>49</v>
      </c>
    </row>
    <row r="100" spans="3:16" ht="15" thickBot="1" x14ac:dyDescent="0.35">
      <c r="C100" s="10" t="s">
        <v>29</v>
      </c>
      <c r="D100" s="15" t="s">
        <v>30</v>
      </c>
    </row>
    <row r="101" spans="3:16" ht="43.5" customHeight="1" x14ac:dyDescent="0.3">
      <c r="C101" s="11" t="s">
        <v>79</v>
      </c>
      <c r="D101" s="16"/>
      <c r="E101" s="91"/>
      <c r="F101" s="92"/>
      <c r="G101" s="92"/>
      <c r="H101" s="92"/>
      <c r="I101" s="92"/>
      <c r="J101" s="92"/>
      <c r="K101" s="92"/>
      <c r="L101" s="8"/>
      <c r="M101" s="9"/>
      <c r="O101" t="s">
        <v>100</v>
      </c>
    </row>
    <row r="102" spans="3:16" ht="43.2" x14ac:dyDescent="0.3">
      <c r="C102" s="12" t="s">
        <v>155</v>
      </c>
      <c r="D102" s="16">
        <f>J97</f>
        <v>186004.72999999995</v>
      </c>
      <c r="E102" s="91"/>
      <c r="F102" s="92"/>
      <c r="G102" s="92"/>
      <c r="H102" s="92"/>
      <c r="I102" s="92"/>
      <c r="J102" s="92"/>
      <c r="K102" s="92"/>
      <c r="L102" s="8"/>
      <c r="M102" s="9"/>
      <c r="O102" s="41"/>
      <c r="P102" t="s">
        <v>101</v>
      </c>
    </row>
    <row r="103" spans="3:16" ht="57.6" x14ac:dyDescent="0.3">
      <c r="C103" s="12" t="s">
        <v>156</v>
      </c>
      <c r="D103" s="16">
        <v>80000</v>
      </c>
      <c r="E103" t="s">
        <v>136</v>
      </c>
      <c r="M103" s="9"/>
      <c r="O103" s="48"/>
      <c r="P103" t="s">
        <v>102</v>
      </c>
    </row>
    <row r="104" spans="3:16" x14ac:dyDescent="0.3">
      <c r="C104" s="12"/>
      <c r="D104" s="16"/>
      <c r="M104" s="9"/>
      <c r="O104" s="77"/>
      <c r="P104" t="s">
        <v>103</v>
      </c>
    </row>
    <row r="105" spans="3:16" x14ac:dyDescent="0.3">
      <c r="C105" s="12"/>
      <c r="D105" s="16"/>
      <c r="M105" s="9"/>
      <c r="O105" s="78"/>
      <c r="P105" t="s">
        <v>157</v>
      </c>
    </row>
    <row r="106" spans="3:16" x14ac:dyDescent="0.3">
      <c r="C106" s="12"/>
      <c r="D106" s="16"/>
      <c r="M106" s="9"/>
      <c r="O106" s="36"/>
      <c r="P106" t="s">
        <v>104</v>
      </c>
    </row>
    <row r="107" spans="3:16" x14ac:dyDescent="0.3">
      <c r="C107" s="13"/>
      <c r="D107" s="18"/>
      <c r="M107" s="9"/>
      <c r="O107" s="48"/>
      <c r="P107" t="s">
        <v>109</v>
      </c>
    </row>
    <row r="108" spans="3:16" ht="15" thickBot="1" x14ac:dyDescent="0.35">
      <c r="C108" s="13"/>
      <c r="D108" s="18"/>
      <c r="M108" s="9"/>
      <c r="N108">
        <v>80000</v>
      </c>
      <c r="O108" s="79"/>
      <c r="P108" t="s">
        <v>105</v>
      </c>
    </row>
    <row r="109" spans="3:16" ht="15" thickBot="1" x14ac:dyDescent="0.35">
      <c r="C109" s="14"/>
      <c r="D109" s="19"/>
      <c r="M109" s="9">
        <v>10651.1</v>
      </c>
      <c r="O109" s="57"/>
      <c r="P109" t="s">
        <v>110</v>
      </c>
    </row>
    <row r="110" spans="3:16" x14ac:dyDescent="0.3">
      <c r="M110" s="9">
        <v>10368.5</v>
      </c>
      <c r="O110" s="80"/>
      <c r="P110" t="s">
        <v>120</v>
      </c>
    </row>
    <row r="111" spans="3:16" x14ac:dyDescent="0.3">
      <c r="O111" s="67"/>
      <c r="P111" t="s">
        <v>135</v>
      </c>
    </row>
    <row r="112" spans="3:16" x14ac:dyDescent="0.3">
      <c r="M112" s="9"/>
      <c r="O112" s="1"/>
      <c r="P112" t="s">
        <v>161</v>
      </c>
    </row>
  </sheetData>
  <mergeCells count="8">
    <mergeCell ref="N3:P3"/>
    <mergeCell ref="C14:C25"/>
    <mergeCell ref="C3:C4"/>
    <mergeCell ref="D3:D4"/>
    <mergeCell ref="E101:K102"/>
    <mergeCell ref="E3:H3"/>
    <mergeCell ref="I3:J3"/>
    <mergeCell ref="K3:M3"/>
  </mergeCells>
  <printOptions headings="1" gridLines="1"/>
  <pageMargins left="0.70866141732283472" right="0.70866141732283472" top="0.74803149606299213" bottom="0.74803149606299213" header="0.31496062992125984" footer="0.31496062992125984"/>
  <pageSetup paperSize="9" scale="63" fitToHeight="3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2024-05-14T15:50:35Z</dcterms:modified>
</cp:coreProperties>
</file>