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workbookProtection lockStructure="1"/>
  <bookViews>
    <workbookView xWindow="-15" yWindow="-15" windowWidth="20730" windowHeight="10230"/>
  </bookViews>
  <sheets>
    <sheet name="2013-2014" sheetId="1" r:id="rId1"/>
    <sheet name="Alto Card record" sheetId="2" r:id="rId2"/>
  </sheets>
  <definedNames>
    <definedName name="_xlnm.Print_Area" localSheetId="0">'2013-2014'!$A$1:$BD$12</definedName>
    <definedName name="_xlnm.Print_Titles" localSheetId="0">'2013-2014'!$A:$C,'2013-2014'!$1:$10</definedName>
  </definedNames>
  <calcPr calcId="145621"/>
</workbook>
</file>

<file path=xl/calcChain.xml><?xml version="1.0" encoding="utf-8"?>
<calcChain xmlns="http://schemas.openxmlformats.org/spreadsheetml/2006/main">
  <c r="G10" i="1" l="1"/>
  <c r="E10" i="1"/>
  <c r="J157" i="1" l="1"/>
  <c r="J156" i="1"/>
  <c r="H156" i="1"/>
  <c r="BE178" i="1" l="1"/>
  <c r="BE179" i="1"/>
  <c r="BE180" i="1"/>
  <c r="BE181" i="1"/>
  <c r="BE182" i="1"/>
  <c r="BE183" i="1"/>
  <c r="BE184" i="1"/>
  <c r="BE201" i="1"/>
  <c r="J208" i="1"/>
  <c r="J209" i="1"/>
  <c r="H209" i="1"/>
  <c r="H208" i="1"/>
  <c r="J201" i="1" l="1"/>
  <c r="J202" i="1"/>
  <c r="J203" i="1"/>
  <c r="J204" i="1"/>
  <c r="J205" i="1"/>
  <c r="J206" i="1"/>
  <c r="J207" i="1"/>
  <c r="J200" i="1"/>
  <c r="J184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193" i="1"/>
  <c r="J199" i="1"/>
  <c r="J198" i="1"/>
  <c r="BE33" i="1" l="1"/>
  <c r="BE32" i="1"/>
  <c r="BE75" i="1"/>
  <c r="BE74" i="1"/>
  <c r="J75" i="1"/>
  <c r="H75" i="1"/>
  <c r="J74" i="1"/>
  <c r="H74" i="1"/>
  <c r="J33" i="1"/>
  <c r="J32" i="1"/>
  <c r="H33" i="1"/>
  <c r="BF33" i="1" s="1"/>
  <c r="H32" i="1"/>
  <c r="BF32" i="1" s="1"/>
  <c r="BF74" i="1" l="1"/>
  <c r="BF75" i="1"/>
  <c r="J197" i="1"/>
  <c r="J196" i="1"/>
  <c r="J195" i="1"/>
  <c r="J194" i="1"/>
  <c r="J193" i="1"/>
  <c r="J192" i="1"/>
  <c r="H192" i="1"/>
  <c r="J191" i="1"/>
  <c r="H191" i="1"/>
  <c r="J190" i="1"/>
  <c r="H190" i="1"/>
  <c r="J189" i="1"/>
  <c r="H189" i="1"/>
  <c r="J188" i="1"/>
  <c r="H188" i="1"/>
  <c r="J187" i="1"/>
  <c r="H187" i="1"/>
  <c r="J186" i="1"/>
  <c r="H186" i="1"/>
  <c r="J185" i="1"/>
  <c r="H185" i="1"/>
  <c r="H184" i="1"/>
  <c r="J183" i="1"/>
  <c r="H183" i="1"/>
  <c r="J182" i="1"/>
  <c r="H182" i="1"/>
  <c r="J181" i="1"/>
  <c r="H181" i="1"/>
  <c r="J180" i="1"/>
  <c r="H180" i="1"/>
  <c r="J179" i="1"/>
  <c r="H179" i="1"/>
  <c r="J178" i="1"/>
  <c r="H178" i="1"/>
  <c r="J177" i="1"/>
  <c r="H177" i="1"/>
  <c r="J176" i="1"/>
  <c r="H176" i="1"/>
  <c r="J175" i="1"/>
  <c r="H175" i="1"/>
  <c r="J174" i="1"/>
  <c r="H174" i="1"/>
  <c r="J173" i="1"/>
  <c r="H173" i="1"/>
  <c r="J172" i="1"/>
  <c r="H172" i="1"/>
  <c r="J171" i="1"/>
  <c r="H171" i="1"/>
  <c r="J170" i="1"/>
  <c r="H170" i="1"/>
  <c r="H130" i="1" l="1"/>
  <c r="H129" i="1"/>
  <c r="H128" i="1"/>
  <c r="H127" i="1"/>
  <c r="H126" i="1"/>
  <c r="H125" i="1"/>
  <c r="H124" i="1"/>
  <c r="H123" i="1"/>
  <c r="H122" i="1"/>
  <c r="H121" i="1"/>
  <c r="H72" i="1"/>
  <c r="H71" i="1"/>
  <c r="H70" i="1"/>
  <c r="H69" i="1"/>
  <c r="H68" i="1"/>
  <c r="H67" i="1"/>
  <c r="H66" i="1"/>
  <c r="H65" i="1"/>
  <c r="BF352" i="1"/>
  <c r="BF351" i="1"/>
  <c r="BF350" i="1"/>
  <c r="BF349" i="1"/>
  <c r="BF348" i="1"/>
  <c r="BF347" i="1"/>
  <c r="BF346" i="1"/>
  <c r="BF345" i="1"/>
  <c r="BF344" i="1"/>
  <c r="BF343" i="1"/>
  <c r="BF342" i="1"/>
  <c r="BF341" i="1"/>
  <c r="BF340" i="1"/>
  <c r="BF339" i="1"/>
  <c r="BF338" i="1"/>
  <c r="BF337" i="1"/>
  <c r="BF336" i="1"/>
  <c r="BF335" i="1"/>
  <c r="BF334" i="1"/>
  <c r="BF333" i="1"/>
  <c r="BF332" i="1"/>
  <c r="BF331" i="1"/>
  <c r="BF330" i="1"/>
  <c r="BF329" i="1"/>
  <c r="BF328" i="1"/>
  <c r="BF327" i="1"/>
  <c r="BF326" i="1"/>
  <c r="BF325" i="1"/>
  <c r="BF324" i="1"/>
  <c r="BF323" i="1"/>
  <c r="BF322" i="1"/>
  <c r="BF321" i="1"/>
  <c r="BF320" i="1"/>
  <c r="BF319" i="1"/>
  <c r="BF318" i="1"/>
  <c r="BF317" i="1"/>
  <c r="BF316" i="1"/>
  <c r="BF315" i="1"/>
  <c r="BF314" i="1"/>
  <c r="BF313" i="1"/>
  <c r="BF312" i="1"/>
  <c r="BF311" i="1"/>
  <c r="BF310" i="1"/>
  <c r="BF309" i="1"/>
  <c r="BF308" i="1"/>
  <c r="BF307" i="1"/>
  <c r="BF306" i="1"/>
  <c r="BF305" i="1"/>
  <c r="BF304" i="1"/>
  <c r="BF303" i="1"/>
  <c r="BF302" i="1"/>
  <c r="BF301" i="1"/>
  <c r="BF300" i="1"/>
  <c r="BF299" i="1"/>
  <c r="BF298" i="1"/>
  <c r="BF297" i="1"/>
  <c r="BF296" i="1"/>
  <c r="BF295" i="1"/>
  <c r="BF294" i="1"/>
  <c r="BF293" i="1"/>
  <c r="BF292" i="1"/>
  <c r="BF291" i="1"/>
  <c r="BF290" i="1"/>
  <c r="BF289" i="1"/>
  <c r="BF288" i="1"/>
  <c r="BF287" i="1"/>
  <c r="BF286" i="1"/>
  <c r="BF285" i="1"/>
  <c r="BF284" i="1"/>
  <c r="BF283" i="1"/>
  <c r="BF282" i="1"/>
  <c r="BF281" i="1"/>
  <c r="BF280" i="1"/>
  <c r="BF279" i="1"/>
  <c r="BF278" i="1"/>
  <c r="BF277" i="1"/>
  <c r="BF276" i="1"/>
  <c r="BF275" i="1"/>
  <c r="BF274" i="1"/>
  <c r="BF273" i="1"/>
  <c r="BF272" i="1"/>
  <c r="BF271" i="1"/>
  <c r="BF270" i="1"/>
  <c r="BF269" i="1"/>
  <c r="BF268" i="1"/>
  <c r="BF267" i="1"/>
  <c r="BF266" i="1"/>
  <c r="BF265" i="1"/>
  <c r="BF264" i="1"/>
  <c r="BF263" i="1"/>
  <c r="BF262" i="1"/>
  <c r="BF261" i="1"/>
  <c r="BF260" i="1"/>
  <c r="BF259" i="1"/>
  <c r="BF258" i="1"/>
  <c r="BF257" i="1"/>
  <c r="BF256" i="1"/>
  <c r="BF255" i="1"/>
  <c r="BF254" i="1"/>
  <c r="BF253" i="1"/>
  <c r="BF252" i="1"/>
  <c r="BF251" i="1"/>
  <c r="BF250" i="1"/>
  <c r="BF249" i="1"/>
  <c r="BF248" i="1"/>
  <c r="BF247" i="1"/>
  <c r="BF246" i="1"/>
  <c r="BF245" i="1"/>
  <c r="BF244" i="1"/>
  <c r="BF243" i="1"/>
  <c r="BF242" i="1"/>
  <c r="BF241" i="1"/>
  <c r="BF240" i="1"/>
  <c r="BF239" i="1"/>
  <c r="BF238" i="1"/>
  <c r="BF237" i="1"/>
  <c r="BF236" i="1"/>
  <c r="BF235" i="1"/>
  <c r="BF234" i="1"/>
  <c r="BF233" i="1"/>
  <c r="BF232" i="1"/>
  <c r="BF231" i="1"/>
  <c r="BF230" i="1"/>
  <c r="BF229" i="1"/>
  <c r="BF228" i="1"/>
  <c r="BF227" i="1"/>
  <c r="BF226" i="1"/>
  <c r="BF225" i="1"/>
  <c r="BF224" i="1"/>
  <c r="BF223" i="1"/>
  <c r="BF222" i="1"/>
  <c r="BF221" i="1"/>
  <c r="BF220" i="1"/>
  <c r="BF219" i="1"/>
  <c r="BF218" i="1"/>
  <c r="BF217" i="1"/>
  <c r="BF216" i="1"/>
  <c r="BF215" i="1"/>
  <c r="BF214" i="1"/>
  <c r="BF213" i="1"/>
  <c r="BF212" i="1"/>
  <c r="BF211" i="1"/>
  <c r="BF210" i="1"/>
  <c r="BF209" i="1"/>
  <c r="BF208" i="1"/>
  <c r="BF207" i="1"/>
  <c r="BF206" i="1"/>
  <c r="BF205" i="1"/>
  <c r="BF204" i="1"/>
  <c r="BF203" i="1"/>
  <c r="BF202" i="1"/>
  <c r="BF201" i="1"/>
  <c r="BF200" i="1"/>
  <c r="BF199" i="1"/>
  <c r="BF198" i="1"/>
  <c r="BF197" i="1"/>
  <c r="BF196" i="1"/>
  <c r="BF195" i="1"/>
  <c r="BF194" i="1"/>
  <c r="BF193" i="1"/>
  <c r="BF192" i="1"/>
  <c r="BF191" i="1"/>
  <c r="BF190" i="1"/>
  <c r="BF189" i="1"/>
  <c r="BF188" i="1"/>
  <c r="BF187" i="1"/>
  <c r="BF186" i="1"/>
  <c r="BF185" i="1"/>
  <c r="BF184" i="1"/>
  <c r="BF183" i="1"/>
  <c r="BF182" i="1"/>
  <c r="BF181" i="1"/>
  <c r="BF180" i="1"/>
  <c r="BF179" i="1"/>
  <c r="BF178" i="1"/>
  <c r="BF177" i="1"/>
  <c r="BF176" i="1"/>
  <c r="BF175" i="1"/>
  <c r="BF174" i="1"/>
  <c r="BF173" i="1"/>
  <c r="BF172" i="1"/>
  <c r="BF171" i="1"/>
  <c r="BF170" i="1"/>
  <c r="H108" i="1"/>
  <c r="H107" i="1"/>
  <c r="BE296" i="1"/>
  <c r="BE295" i="1"/>
  <c r="BE294" i="1"/>
  <c r="BE293" i="1"/>
  <c r="BE292" i="1"/>
  <c r="BE291" i="1"/>
  <c r="BE290" i="1"/>
  <c r="BE289" i="1"/>
  <c r="BE288" i="1"/>
  <c r="BE287" i="1"/>
  <c r="BE286" i="1"/>
  <c r="BE285" i="1"/>
  <c r="BE284" i="1"/>
  <c r="BE283" i="1"/>
  <c r="BE282" i="1"/>
  <c r="BE281" i="1"/>
  <c r="BE280" i="1"/>
  <c r="BE279" i="1"/>
  <c r="BE278" i="1"/>
  <c r="BE277" i="1"/>
  <c r="BE276" i="1"/>
  <c r="BE275" i="1"/>
  <c r="BE274" i="1"/>
  <c r="BE273" i="1"/>
  <c r="BE272" i="1"/>
  <c r="BE271" i="1"/>
  <c r="BE270" i="1"/>
  <c r="BE269" i="1"/>
  <c r="BE268" i="1"/>
  <c r="BE267" i="1"/>
  <c r="BE266" i="1"/>
  <c r="BE265" i="1"/>
  <c r="BE264" i="1"/>
  <c r="BE263" i="1"/>
  <c r="BE262" i="1"/>
  <c r="BE261" i="1"/>
  <c r="BE260" i="1"/>
  <c r="BE259" i="1"/>
  <c r="BE258" i="1"/>
  <c r="BE257" i="1"/>
  <c r="BE256" i="1"/>
  <c r="BE255" i="1"/>
  <c r="BE254" i="1"/>
  <c r="BE253" i="1"/>
  <c r="BE252" i="1"/>
  <c r="BE251" i="1"/>
  <c r="BE250" i="1"/>
  <c r="BE249" i="1"/>
  <c r="BE248" i="1"/>
  <c r="BE247" i="1"/>
  <c r="BE246" i="1"/>
  <c r="BE245" i="1"/>
  <c r="BE244" i="1"/>
  <c r="BE243" i="1"/>
  <c r="BE242" i="1"/>
  <c r="BE241" i="1"/>
  <c r="BE240" i="1"/>
  <c r="BE239" i="1"/>
  <c r="BE238" i="1"/>
  <c r="BE237" i="1"/>
  <c r="BE236" i="1"/>
  <c r="BE235" i="1"/>
  <c r="BE234" i="1"/>
  <c r="BE233" i="1"/>
  <c r="BE232" i="1"/>
  <c r="BE231" i="1"/>
  <c r="BE230" i="1"/>
  <c r="BE229" i="1"/>
  <c r="BE228" i="1"/>
  <c r="BE227" i="1"/>
  <c r="BE226" i="1"/>
  <c r="BE225" i="1"/>
  <c r="BE224" i="1"/>
  <c r="BE223" i="1"/>
  <c r="BE222" i="1"/>
  <c r="BE221" i="1"/>
  <c r="BE220" i="1"/>
  <c r="BE219" i="1"/>
  <c r="BE218" i="1"/>
  <c r="BE217" i="1"/>
  <c r="BE216" i="1"/>
  <c r="BE215" i="1"/>
  <c r="BE214" i="1"/>
  <c r="BE213" i="1"/>
  <c r="BE212" i="1"/>
  <c r="BE211" i="1"/>
  <c r="BE210" i="1"/>
  <c r="BE209" i="1"/>
  <c r="BE208" i="1"/>
  <c r="BE207" i="1"/>
  <c r="BE206" i="1"/>
  <c r="BE205" i="1"/>
  <c r="BE204" i="1"/>
  <c r="BE203" i="1"/>
  <c r="BE202" i="1"/>
  <c r="BE200" i="1"/>
  <c r="BE199" i="1"/>
  <c r="BE198" i="1"/>
  <c r="BE197" i="1"/>
  <c r="BE196" i="1"/>
  <c r="BE195" i="1"/>
  <c r="BE194" i="1"/>
  <c r="BE193" i="1"/>
  <c r="BE192" i="1"/>
  <c r="BE191" i="1"/>
  <c r="BE190" i="1"/>
  <c r="BE189" i="1"/>
  <c r="BE188" i="1"/>
  <c r="BE187" i="1"/>
  <c r="BE186" i="1"/>
  <c r="BE185" i="1"/>
  <c r="BE177" i="1"/>
  <c r="BE176" i="1"/>
  <c r="BE175" i="1"/>
  <c r="BE174" i="1"/>
  <c r="BE173" i="1"/>
  <c r="BE172" i="1"/>
  <c r="BE171" i="1"/>
  <c r="BE170" i="1"/>
  <c r="BE169" i="1"/>
  <c r="BE168" i="1"/>
  <c r="BE167" i="1"/>
  <c r="BE166" i="1"/>
  <c r="BE165" i="1"/>
  <c r="BE164" i="1"/>
  <c r="BE163" i="1"/>
  <c r="BE162" i="1"/>
  <c r="BE161" i="1"/>
  <c r="BE160" i="1"/>
  <c r="BE159" i="1"/>
  <c r="BE158" i="1"/>
  <c r="BE155" i="1"/>
  <c r="BE154" i="1"/>
  <c r="BE153" i="1"/>
  <c r="BE152" i="1"/>
  <c r="BE151" i="1"/>
  <c r="BE150" i="1"/>
  <c r="BE149" i="1"/>
  <c r="BE148" i="1"/>
  <c r="BE147" i="1"/>
  <c r="BE146" i="1"/>
  <c r="BE145" i="1"/>
  <c r="BE144" i="1"/>
  <c r="BE143" i="1"/>
  <c r="BE142" i="1"/>
  <c r="BE141" i="1"/>
  <c r="BE140" i="1"/>
  <c r="BE139" i="1"/>
  <c r="BE138" i="1"/>
  <c r="BE137" i="1"/>
  <c r="BE136" i="1"/>
  <c r="BE135" i="1"/>
  <c r="BE134" i="1"/>
  <c r="BE133" i="1"/>
  <c r="BE132" i="1"/>
  <c r="BE131" i="1"/>
  <c r="BE130" i="1"/>
  <c r="BE129" i="1"/>
  <c r="BE128" i="1"/>
  <c r="BE127" i="1"/>
  <c r="BE126" i="1"/>
  <c r="BE125" i="1"/>
  <c r="BE124" i="1"/>
  <c r="BE123" i="1"/>
  <c r="BE122" i="1"/>
  <c r="BE121" i="1"/>
  <c r="BE120" i="1"/>
  <c r="BE119" i="1"/>
  <c r="BE118" i="1"/>
  <c r="BE117" i="1"/>
  <c r="BE116" i="1"/>
  <c r="BE115" i="1"/>
  <c r="BE114" i="1"/>
  <c r="BE113" i="1"/>
  <c r="BE112" i="1"/>
  <c r="BE111" i="1"/>
  <c r="BE110" i="1"/>
  <c r="BE109" i="1"/>
  <c r="BE108" i="1"/>
  <c r="BE107" i="1"/>
  <c r="BE106" i="1"/>
  <c r="BE105" i="1"/>
  <c r="BE104" i="1"/>
  <c r="BE103" i="1"/>
  <c r="BE102" i="1"/>
  <c r="BE101" i="1"/>
  <c r="BE100" i="1"/>
  <c r="BE99" i="1"/>
  <c r="BE98" i="1"/>
  <c r="BE97" i="1"/>
  <c r="BE96" i="1"/>
  <c r="BE95" i="1"/>
  <c r="BE94" i="1"/>
  <c r="BE93" i="1"/>
  <c r="BE92" i="1"/>
  <c r="BE91" i="1"/>
  <c r="BE90" i="1"/>
  <c r="BE89" i="1"/>
  <c r="BE88" i="1"/>
  <c r="BE87" i="1"/>
  <c r="BE86" i="1"/>
  <c r="BE85" i="1"/>
  <c r="BE84" i="1"/>
  <c r="BE83" i="1"/>
  <c r="BE82" i="1"/>
  <c r="BE81" i="1"/>
  <c r="BE80" i="1"/>
  <c r="BE79" i="1"/>
  <c r="BE78" i="1"/>
  <c r="BE77" i="1"/>
  <c r="BE76" i="1"/>
  <c r="BE73" i="1"/>
  <c r="BE72" i="1"/>
  <c r="BE71" i="1"/>
  <c r="BE70" i="1"/>
  <c r="BE69" i="1"/>
  <c r="BE68" i="1"/>
  <c r="BE67" i="1"/>
  <c r="BE66" i="1"/>
  <c r="BE65" i="1"/>
  <c r="BE64" i="1"/>
  <c r="BE63" i="1"/>
  <c r="BE62" i="1"/>
  <c r="BE61" i="1"/>
  <c r="BE59" i="1"/>
  <c r="BE58" i="1"/>
  <c r="BE57" i="1"/>
  <c r="BE56" i="1"/>
  <c r="BE55" i="1"/>
  <c r="BE54" i="1"/>
  <c r="BE53" i="1"/>
  <c r="BE52" i="1"/>
  <c r="BE51" i="1"/>
  <c r="BE50" i="1"/>
  <c r="BE49" i="1"/>
  <c r="BE48" i="1"/>
  <c r="BE47" i="1"/>
  <c r="BE46" i="1"/>
  <c r="BE45" i="1"/>
  <c r="BE44" i="1"/>
  <c r="BE43" i="1"/>
  <c r="BE42" i="1"/>
  <c r="BE41" i="1"/>
  <c r="BE40" i="1"/>
  <c r="BE39" i="1"/>
  <c r="BE38" i="1"/>
  <c r="BE37" i="1"/>
  <c r="BE36" i="1"/>
  <c r="BE35" i="1"/>
  <c r="BE34" i="1"/>
  <c r="BE31" i="1"/>
  <c r="BE30" i="1"/>
  <c r="BE29" i="1"/>
  <c r="BE28" i="1"/>
  <c r="BE27" i="1"/>
  <c r="BE26" i="1"/>
  <c r="BE25" i="1"/>
  <c r="BE24" i="1"/>
  <c r="BE23" i="1"/>
  <c r="BE22" i="1"/>
  <c r="BE21" i="1"/>
  <c r="BE20" i="1"/>
  <c r="BE19" i="1"/>
  <c r="BE18" i="1"/>
  <c r="BE17" i="1"/>
  <c r="BE16" i="1"/>
  <c r="BE15" i="1"/>
  <c r="BE14" i="1"/>
  <c r="BE13" i="1"/>
  <c r="BE12" i="1"/>
  <c r="BE60" i="1"/>
  <c r="J169" i="1"/>
  <c r="H169" i="1"/>
  <c r="J168" i="1"/>
  <c r="H168" i="1"/>
  <c r="J167" i="1"/>
  <c r="H167" i="1"/>
  <c r="J166" i="1"/>
  <c r="H166" i="1"/>
  <c r="J165" i="1"/>
  <c r="H165" i="1"/>
  <c r="J164" i="1"/>
  <c r="H164" i="1"/>
  <c r="J163" i="1"/>
  <c r="H163" i="1"/>
  <c r="J162" i="1"/>
  <c r="H162" i="1"/>
  <c r="J161" i="1"/>
  <c r="H161" i="1"/>
  <c r="J160" i="1"/>
  <c r="H160" i="1"/>
  <c r="J159" i="1"/>
  <c r="H159" i="1"/>
  <c r="J158" i="1"/>
  <c r="H158" i="1"/>
  <c r="J155" i="1"/>
  <c r="H155" i="1"/>
  <c r="J154" i="1"/>
  <c r="H154" i="1"/>
  <c r="J153" i="1"/>
  <c r="H153" i="1"/>
  <c r="J152" i="1"/>
  <c r="H152" i="1"/>
  <c r="J151" i="1"/>
  <c r="H151" i="1"/>
  <c r="J150" i="1"/>
  <c r="H150" i="1"/>
  <c r="J149" i="1"/>
  <c r="H149" i="1"/>
  <c r="J148" i="1"/>
  <c r="H148" i="1"/>
  <c r="J147" i="1"/>
  <c r="H147" i="1"/>
  <c r="J146" i="1"/>
  <c r="H146" i="1"/>
  <c r="J145" i="1"/>
  <c r="H145" i="1"/>
  <c r="J144" i="1"/>
  <c r="H144" i="1"/>
  <c r="J143" i="1"/>
  <c r="H143" i="1"/>
  <c r="J142" i="1"/>
  <c r="H142" i="1"/>
  <c r="J141" i="1"/>
  <c r="H141" i="1"/>
  <c r="J140" i="1"/>
  <c r="H140" i="1"/>
  <c r="J139" i="1"/>
  <c r="H139" i="1"/>
  <c r="J138" i="1"/>
  <c r="H138" i="1"/>
  <c r="J137" i="1"/>
  <c r="H137" i="1"/>
  <c r="J136" i="1"/>
  <c r="H136" i="1"/>
  <c r="J135" i="1"/>
  <c r="H135" i="1"/>
  <c r="J134" i="1"/>
  <c r="H134" i="1"/>
  <c r="J133" i="1"/>
  <c r="H133" i="1"/>
  <c r="J132" i="1"/>
  <c r="H132" i="1"/>
  <c r="J131" i="1"/>
  <c r="H131" i="1"/>
  <c r="J129" i="1"/>
  <c r="BF129" i="1" s="1"/>
  <c r="J128" i="1"/>
  <c r="J127" i="1"/>
  <c r="BF127" i="1" s="1"/>
  <c r="J126" i="1"/>
  <c r="J125" i="1"/>
  <c r="BF125" i="1" s="1"/>
  <c r="J124" i="1"/>
  <c r="J123" i="1"/>
  <c r="BF123" i="1" s="1"/>
  <c r="J122" i="1"/>
  <c r="J121" i="1"/>
  <c r="BF121" i="1" s="1"/>
  <c r="J73" i="1"/>
  <c r="J72" i="1"/>
  <c r="BF72" i="1" s="1"/>
  <c r="J71" i="1"/>
  <c r="BF71" i="1" s="1"/>
  <c r="J70" i="1"/>
  <c r="BF70" i="1" s="1"/>
  <c r="J69" i="1"/>
  <c r="BF69" i="1" s="1"/>
  <c r="J65" i="1"/>
  <c r="BF65" i="1" s="1"/>
  <c r="BF122" i="1" l="1"/>
  <c r="BF124" i="1"/>
  <c r="BF126" i="1"/>
  <c r="BF128" i="1"/>
  <c r="BF132" i="1"/>
  <c r="BF133" i="1"/>
  <c r="BF134" i="1"/>
  <c r="BF135" i="1"/>
  <c r="BF136" i="1"/>
  <c r="BF137" i="1"/>
  <c r="BF142" i="1"/>
  <c r="BF147" i="1"/>
  <c r="BF148" i="1"/>
  <c r="BF149" i="1"/>
  <c r="BF150" i="1"/>
  <c r="BF151" i="1"/>
  <c r="BF152" i="1"/>
  <c r="BF153" i="1"/>
  <c r="BF154" i="1"/>
  <c r="BF155" i="1"/>
  <c r="BF158" i="1"/>
  <c r="BF164" i="1"/>
  <c r="BF165" i="1"/>
  <c r="BF166" i="1"/>
  <c r="BF167" i="1"/>
  <c r="BF168" i="1"/>
  <c r="BF169" i="1"/>
  <c r="BF131" i="1"/>
  <c r="BF138" i="1"/>
  <c r="BF139" i="1"/>
  <c r="BF140" i="1"/>
  <c r="BF141" i="1"/>
  <c r="BF143" i="1"/>
  <c r="BF144" i="1"/>
  <c r="BF145" i="1"/>
  <c r="BF146" i="1"/>
  <c r="BF159" i="1"/>
  <c r="BF160" i="1"/>
  <c r="BF161" i="1"/>
  <c r="BF162" i="1"/>
  <c r="BF163" i="1"/>
  <c r="J108" i="1"/>
  <c r="BF108" i="1" s="1"/>
  <c r="J107" i="1"/>
  <c r="BF107" i="1" s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3" i="1"/>
  <c r="BF73" i="1" s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J83" i="1"/>
  <c r="J82" i="1"/>
  <c r="J81" i="1"/>
  <c r="J80" i="1"/>
  <c r="J79" i="1"/>
  <c r="J78" i="1"/>
  <c r="J77" i="1"/>
  <c r="J76" i="1"/>
  <c r="J68" i="1"/>
  <c r="BF68" i="1" s="1"/>
  <c r="J67" i="1"/>
  <c r="BF67" i="1" s="1"/>
  <c r="J66" i="1"/>
  <c r="BF66" i="1" s="1"/>
  <c r="J130" i="1"/>
  <c r="BF130" i="1" s="1"/>
  <c r="J120" i="1"/>
  <c r="J119" i="1"/>
  <c r="J118" i="1"/>
  <c r="J117" i="1"/>
  <c r="J116" i="1"/>
  <c r="J115" i="1"/>
  <c r="J114" i="1"/>
  <c r="J113" i="1"/>
  <c r="J112" i="1"/>
  <c r="BF112" i="1" s="1"/>
  <c r="J111" i="1"/>
  <c r="J110" i="1"/>
  <c r="BF110" i="1" s="1"/>
  <c r="J109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H12" i="1"/>
  <c r="BF12" i="1" l="1"/>
  <c r="BF31" i="1"/>
  <c r="BF47" i="1"/>
  <c r="BF49" i="1"/>
  <c r="BF57" i="1"/>
  <c r="BF59" i="1"/>
  <c r="BF13" i="1"/>
  <c r="BF15" i="1"/>
  <c r="BF17" i="1"/>
  <c r="BF19" i="1"/>
  <c r="BF21" i="1"/>
  <c r="BF23" i="1"/>
  <c r="BF25" i="1"/>
  <c r="BF27" i="1"/>
  <c r="BF29" i="1"/>
  <c r="BF35" i="1"/>
  <c r="BF39" i="1"/>
  <c r="BF41" i="1"/>
  <c r="BF43" i="1"/>
  <c r="BF45" i="1"/>
  <c r="BF51" i="1"/>
  <c r="BF53" i="1"/>
  <c r="BF55" i="1"/>
  <c r="BF61" i="1"/>
  <c r="BF63" i="1"/>
  <c r="BF77" i="1"/>
  <c r="BF79" i="1"/>
  <c r="BF81" i="1"/>
  <c r="BF83" i="1"/>
  <c r="BF85" i="1"/>
  <c r="BF87" i="1"/>
  <c r="BF89" i="1"/>
  <c r="BF91" i="1"/>
  <c r="BF93" i="1"/>
  <c r="BF95" i="1"/>
  <c r="BF97" i="1"/>
  <c r="BF99" i="1"/>
  <c r="BF101" i="1"/>
  <c r="BF103" i="1"/>
  <c r="BF105" i="1"/>
  <c r="BF109" i="1"/>
  <c r="BF111" i="1"/>
  <c r="BF113" i="1"/>
  <c r="BF115" i="1"/>
  <c r="BF117" i="1"/>
  <c r="BF119" i="1"/>
  <c r="BF14" i="1"/>
  <c r="BF16" i="1"/>
  <c r="BF18" i="1"/>
  <c r="BF20" i="1"/>
  <c r="BF22" i="1"/>
  <c r="BF24" i="1"/>
  <c r="BF26" i="1"/>
  <c r="BF28" i="1"/>
  <c r="BF30" i="1"/>
  <c r="BF34" i="1"/>
  <c r="BF36" i="1"/>
  <c r="BF38" i="1"/>
  <c r="BF40" i="1"/>
  <c r="BF42" i="1"/>
  <c r="BF44" i="1"/>
  <c r="BF46" i="1"/>
  <c r="BF48" i="1"/>
  <c r="BF52" i="1"/>
  <c r="BF56" i="1"/>
  <c r="BF58" i="1"/>
  <c r="BF60" i="1"/>
  <c r="BF62" i="1"/>
  <c r="BF64" i="1"/>
  <c r="BF76" i="1"/>
  <c r="BF78" i="1"/>
  <c r="BF80" i="1"/>
  <c r="BF82" i="1"/>
  <c r="BF84" i="1"/>
  <c r="BF86" i="1"/>
  <c r="BF88" i="1"/>
  <c r="BF90" i="1"/>
  <c r="BF92" i="1"/>
  <c r="BF94" i="1"/>
  <c r="BF96" i="1"/>
  <c r="BF98" i="1"/>
  <c r="BF100" i="1"/>
  <c r="BF102" i="1"/>
  <c r="BF104" i="1"/>
  <c r="BF106" i="1"/>
  <c r="BF114" i="1"/>
  <c r="BF116" i="1"/>
  <c r="BF118" i="1"/>
  <c r="BF120" i="1"/>
  <c r="BF54" i="1"/>
  <c r="BF50" i="1"/>
  <c r="BF37" i="1"/>
  <c r="AI5" i="1"/>
  <c r="BC10" i="1" l="1"/>
  <c r="AZ10" i="1"/>
  <c r="AX10" i="1"/>
  <c r="AX5" i="1" l="1"/>
  <c r="AH10" i="1"/>
  <c r="AH5" i="1" s="1"/>
  <c r="AG10" i="1"/>
  <c r="AG5" i="1" s="1"/>
  <c r="AF10" i="1"/>
  <c r="AF5" i="1" s="1"/>
  <c r="V10" i="1"/>
  <c r="AR10" i="1" l="1"/>
  <c r="AR5" i="1" s="1"/>
  <c r="X10" i="1"/>
  <c r="AE10" i="1"/>
  <c r="AE5" i="1" s="1"/>
  <c r="AD10" i="1"/>
  <c r="AD5" i="1" s="1"/>
  <c r="AC10" i="1"/>
  <c r="AC5" i="1" s="1"/>
  <c r="L12" i="1"/>
  <c r="L13" i="1" s="1"/>
  <c r="F4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0" i="2"/>
  <c r="F8" i="2"/>
  <c r="F7" i="2"/>
  <c r="F6" i="2"/>
  <c r="F5" i="2"/>
  <c r="F3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2" i="2"/>
  <c r="E3" i="2" s="1"/>
  <c r="E4" i="2" s="1"/>
  <c r="E5" i="2" s="1"/>
  <c r="E6" i="2" s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O12" i="1"/>
  <c r="O13" i="1" s="1"/>
  <c r="N12" i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M12" i="1"/>
  <c r="M13" i="1" s="1"/>
  <c r="Y10" i="1"/>
  <c r="Y5" i="1" s="1"/>
  <c r="BC5" i="1"/>
  <c r="AA10" i="1"/>
  <c r="AA5" i="1" s="1"/>
  <c r="AK10" i="1"/>
  <c r="AK5" i="1" s="1"/>
  <c r="AN10" i="1"/>
  <c r="AN5" i="1" s="1"/>
  <c r="AM10" i="1"/>
  <c r="AM5" i="1" s="1"/>
  <c r="BB10" i="1"/>
  <c r="BB5" i="1" s="1"/>
  <c r="BA10" i="1"/>
  <c r="AY10" i="1"/>
  <c r="AY5" i="1" s="1"/>
  <c r="AW10" i="1"/>
  <c r="AW5" i="1" s="1"/>
  <c r="AV10" i="1"/>
  <c r="AV5" i="1" s="1"/>
  <c r="AU10" i="1"/>
  <c r="AU5" i="1" s="1"/>
  <c r="AT10" i="1"/>
  <c r="AT5" i="1" s="1"/>
  <c r="AS10" i="1"/>
  <c r="AS5" i="1" s="1"/>
  <c r="AQ10" i="1"/>
  <c r="AQ5" i="1" s="1"/>
  <c r="AP10" i="1"/>
  <c r="AP5" i="1" s="1"/>
  <c r="AO10" i="1"/>
  <c r="AO5" i="1" s="1"/>
  <c r="AL10" i="1"/>
  <c r="AL5" i="1" s="1"/>
  <c r="AJ10" i="1"/>
  <c r="AJ5" i="1" s="1"/>
  <c r="AB10" i="1"/>
  <c r="AB5" i="1" s="1"/>
  <c r="Z10" i="1"/>
  <c r="Z5" i="1" s="1"/>
  <c r="W10" i="1"/>
  <c r="U10" i="1"/>
  <c r="T10" i="1"/>
  <c r="S10" i="1"/>
  <c r="R10" i="1"/>
  <c r="Q10" i="1"/>
  <c r="P10" i="1"/>
  <c r="K10" i="1"/>
  <c r="J10" i="1"/>
  <c r="I10" i="1"/>
  <c r="F10" i="1"/>
  <c r="D10" i="1"/>
  <c r="N34" i="1" l="1"/>
  <c r="N35" i="1" s="1"/>
  <c r="N36" i="1" s="1"/>
  <c r="N37" i="1" s="1"/>
  <c r="N38" i="1" s="1"/>
  <c r="N39" i="1" s="1"/>
  <c r="N40" i="1" s="1"/>
  <c r="N41" i="1" s="1"/>
  <c r="N42" i="1" s="1"/>
  <c r="N43" i="1" s="1"/>
  <c r="N44" i="1" s="1"/>
  <c r="N45" i="1" s="1"/>
  <c r="N46" i="1" s="1"/>
  <c r="N47" i="1" s="1"/>
  <c r="N48" i="1" s="1"/>
  <c r="N49" i="1" s="1"/>
  <c r="N50" i="1" s="1"/>
  <c r="N51" i="1" s="1"/>
  <c r="N52" i="1" s="1"/>
  <c r="N53" i="1" s="1"/>
  <c r="N54" i="1" s="1"/>
  <c r="N55" i="1" s="1"/>
  <c r="N56" i="1" s="1"/>
  <c r="N57" i="1" s="1"/>
  <c r="N58" i="1" s="1"/>
  <c r="N59" i="1" s="1"/>
  <c r="N60" i="1" s="1"/>
  <c r="N61" i="1" s="1"/>
  <c r="N62" i="1" s="1"/>
  <c r="N63" i="1" s="1"/>
  <c r="N64" i="1" s="1"/>
  <c r="N65" i="1" s="1"/>
  <c r="N66" i="1" s="1"/>
  <c r="N67" i="1" s="1"/>
  <c r="N68" i="1" s="1"/>
  <c r="N69" i="1" s="1"/>
  <c r="N70" i="1" s="1"/>
  <c r="N71" i="1" s="1"/>
  <c r="N72" i="1" s="1"/>
  <c r="N73" i="1" s="1"/>
  <c r="N32" i="1"/>
  <c r="N33" i="1" s="1"/>
  <c r="O14" i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M14" i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H10" i="1"/>
  <c r="O34" i="1" l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65" i="1" s="1"/>
  <c r="O66" i="1" s="1"/>
  <c r="O67" i="1" s="1"/>
  <c r="O68" i="1" s="1"/>
  <c r="O69" i="1" s="1"/>
  <c r="O70" i="1" s="1"/>
  <c r="O71" i="1" s="1"/>
  <c r="O72" i="1" s="1"/>
  <c r="O73" i="1" s="1"/>
  <c r="O32" i="1"/>
  <c r="O33" i="1" s="1"/>
  <c r="M34" i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68" i="1" s="1"/>
  <c r="M69" i="1" s="1"/>
  <c r="M70" i="1" s="1"/>
  <c r="M71" i="1" s="1"/>
  <c r="M72" i="1" s="1"/>
  <c r="M73" i="1" s="1"/>
  <c r="M32" i="1"/>
  <c r="M33" i="1" s="1"/>
  <c r="N76" i="1"/>
  <c r="N77" i="1" s="1"/>
  <c r="N78" i="1" s="1"/>
  <c r="N79" i="1" s="1"/>
  <c r="N80" i="1" s="1"/>
  <c r="N81" i="1" s="1"/>
  <c r="N82" i="1" s="1"/>
  <c r="N83" i="1" s="1"/>
  <c r="N84" i="1" s="1"/>
  <c r="N85" i="1" s="1"/>
  <c r="N86" i="1" s="1"/>
  <c r="N87" i="1" s="1"/>
  <c r="N88" i="1" s="1"/>
  <c r="N89" i="1" s="1"/>
  <c r="N90" i="1" s="1"/>
  <c r="N91" i="1" s="1"/>
  <c r="N92" i="1" s="1"/>
  <c r="N93" i="1" s="1"/>
  <c r="N94" i="1" s="1"/>
  <c r="N95" i="1" s="1"/>
  <c r="N96" i="1" s="1"/>
  <c r="N97" i="1" s="1"/>
  <c r="N98" i="1" s="1"/>
  <c r="N99" i="1" s="1"/>
  <c r="N100" i="1" s="1"/>
  <c r="N101" i="1" s="1"/>
  <c r="N102" i="1" s="1"/>
  <c r="N103" i="1" s="1"/>
  <c r="N104" i="1" s="1"/>
  <c r="N105" i="1" s="1"/>
  <c r="N106" i="1" s="1"/>
  <c r="N107" i="1" s="1"/>
  <c r="N108" i="1" s="1"/>
  <c r="N109" i="1" s="1"/>
  <c r="N110" i="1" s="1"/>
  <c r="N111" i="1" s="1"/>
  <c r="N112" i="1" s="1"/>
  <c r="N113" i="1" s="1"/>
  <c r="N114" i="1" s="1"/>
  <c r="N115" i="1" s="1"/>
  <c r="N116" i="1" s="1"/>
  <c r="N117" i="1" s="1"/>
  <c r="N118" i="1" s="1"/>
  <c r="N119" i="1" s="1"/>
  <c r="N120" i="1" s="1"/>
  <c r="N121" i="1" s="1"/>
  <c r="N122" i="1" s="1"/>
  <c r="N123" i="1" s="1"/>
  <c r="N124" i="1" s="1"/>
  <c r="N125" i="1" s="1"/>
  <c r="N126" i="1" s="1"/>
  <c r="N127" i="1" s="1"/>
  <c r="N128" i="1" s="1"/>
  <c r="N129" i="1" s="1"/>
  <c r="N130" i="1" s="1"/>
  <c r="N131" i="1" s="1"/>
  <c r="N132" i="1" s="1"/>
  <c r="N133" i="1" s="1"/>
  <c r="N134" i="1" s="1"/>
  <c r="N135" i="1" s="1"/>
  <c r="N136" i="1" s="1"/>
  <c r="N137" i="1" s="1"/>
  <c r="N138" i="1" s="1"/>
  <c r="N139" i="1" s="1"/>
  <c r="N140" i="1" s="1"/>
  <c r="N141" i="1" s="1"/>
  <c r="N142" i="1" s="1"/>
  <c r="N74" i="1"/>
  <c r="N75" i="1" s="1"/>
  <c r="L14" i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N143" i="1" l="1"/>
  <c r="N144" i="1" s="1"/>
  <c r="N145" i="1" s="1"/>
  <c r="N146" i="1" s="1"/>
  <c r="N147" i="1" s="1"/>
  <c r="N148" i="1" s="1"/>
  <c r="N149" i="1" s="1"/>
  <c r="N150" i="1" s="1"/>
  <c r="N151" i="1" s="1"/>
  <c r="N152" i="1" s="1"/>
  <c r="N153" i="1" s="1"/>
  <c r="N154" i="1" s="1"/>
  <c r="N155" i="1" s="1"/>
  <c r="M76" i="1"/>
  <c r="M77" i="1" s="1"/>
  <c r="M78" i="1" s="1"/>
  <c r="M79" i="1" s="1"/>
  <c r="M80" i="1" s="1"/>
  <c r="M81" i="1" s="1"/>
  <c r="M82" i="1" s="1"/>
  <c r="M83" i="1" s="1"/>
  <c r="M84" i="1" s="1"/>
  <c r="M85" i="1" s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M96" i="1" s="1"/>
  <c r="M97" i="1" s="1"/>
  <c r="M98" i="1" s="1"/>
  <c r="M99" i="1" s="1"/>
  <c r="M100" i="1" s="1"/>
  <c r="M101" i="1" s="1"/>
  <c r="M102" i="1" s="1"/>
  <c r="M103" i="1" s="1"/>
  <c r="M104" i="1" s="1"/>
  <c r="M105" i="1" s="1"/>
  <c r="M106" i="1" s="1"/>
  <c r="M107" i="1" s="1"/>
  <c r="M108" i="1" s="1"/>
  <c r="M109" i="1" s="1"/>
  <c r="M110" i="1" s="1"/>
  <c r="M111" i="1" s="1"/>
  <c r="M112" i="1" s="1"/>
  <c r="M113" i="1" s="1"/>
  <c r="M114" i="1" s="1"/>
  <c r="M115" i="1" s="1"/>
  <c r="M116" i="1" s="1"/>
  <c r="M117" i="1" s="1"/>
  <c r="M118" i="1" s="1"/>
  <c r="M119" i="1" s="1"/>
  <c r="M120" i="1" s="1"/>
  <c r="M121" i="1" s="1"/>
  <c r="M122" i="1" s="1"/>
  <c r="M123" i="1" s="1"/>
  <c r="M124" i="1" s="1"/>
  <c r="M125" i="1" s="1"/>
  <c r="M126" i="1" s="1"/>
  <c r="M127" i="1" s="1"/>
  <c r="M128" i="1" s="1"/>
  <c r="M129" i="1" s="1"/>
  <c r="M130" i="1" s="1"/>
  <c r="M131" i="1" s="1"/>
  <c r="M132" i="1" s="1"/>
  <c r="M133" i="1" s="1"/>
  <c r="M134" i="1" s="1"/>
  <c r="M135" i="1" s="1"/>
  <c r="M136" i="1" s="1"/>
  <c r="M137" i="1" s="1"/>
  <c r="M138" i="1" s="1"/>
  <c r="M139" i="1" s="1"/>
  <c r="M140" i="1" s="1"/>
  <c r="M141" i="1" s="1"/>
  <c r="M142" i="1" s="1"/>
  <c r="M143" i="1" s="1"/>
  <c r="M144" i="1" s="1"/>
  <c r="M145" i="1" s="1"/>
  <c r="M146" i="1" s="1"/>
  <c r="M147" i="1" s="1"/>
  <c r="M148" i="1" s="1"/>
  <c r="M149" i="1" s="1"/>
  <c r="M150" i="1" s="1"/>
  <c r="M151" i="1" s="1"/>
  <c r="M152" i="1" s="1"/>
  <c r="M153" i="1" s="1"/>
  <c r="M154" i="1" s="1"/>
  <c r="M155" i="1" s="1"/>
  <c r="M74" i="1"/>
  <c r="M75" i="1" s="1"/>
  <c r="O76" i="1"/>
  <c r="O77" i="1" s="1"/>
  <c r="O78" i="1" s="1"/>
  <c r="O79" i="1" s="1"/>
  <c r="O80" i="1" s="1"/>
  <c r="O81" i="1" s="1"/>
  <c r="O82" i="1" s="1"/>
  <c r="O83" i="1" s="1"/>
  <c r="O84" i="1" s="1"/>
  <c r="O85" i="1" s="1"/>
  <c r="O86" i="1" s="1"/>
  <c r="O87" i="1" s="1"/>
  <c r="O88" i="1" s="1"/>
  <c r="O89" i="1" s="1"/>
  <c r="O90" i="1" s="1"/>
  <c r="O91" i="1" s="1"/>
  <c r="O92" i="1" s="1"/>
  <c r="O93" i="1" s="1"/>
  <c r="O94" i="1" s="1"/>
  <c r="O95" i="1" s="1"/>
  <c r="O96" i="1" s="1"/>
  <c r="O97" i="1" s="1"/>
  <c r="O98" i="1" s="1"/>
  <c r="O99" i="1" s="1"/>
  <c r="O100" i="1" s="1"/>
  <c r="O101" i="1" s="1"/>
  <c r="O102" i="1" s="1"/>
  <c r="O103" i="1" s="1"/>
  <c r="O104" i="1" s="1"/>
  <c r="O105" i="1" s="1"/>
  <c r="O106" i="1" s="1"/>
  <c r="O107" i="1" s="1"/>
  <c r="O108" i="1" s="1"/>
  <c r="O109" i="1" s="1"/>
  <c r="O110" i="1" s="1"/>
  <c r="O111" i="1" s="1"/>
  <c r="O112" i="1" s="1"/>
  <c r="O113" i="1" s="1"/>
  <c r="O114" i="1" s="1"/>
  <c r="O115" i="1" s="1"/>
  <c r="O116" i="1" s="1"/>
  <c r="O117" i="1" s="1"/>
  <c r="O118" i="1" s="1"/>
  <c r="O119" i="1" s="1"/>
  <c r="O120" i="1" s="1"/>
  <c r="O121" i="1" s="1"/>
  <c r="O122" i="1" s="1"/>
  <c r="O123" i="1" s="1"/>
  <c r="O124" i="1" s="1"/>
  <c r="O125" i="1" s="1"/>
  <c r="O126" i="1" s="1"/>
  <c r="O127" i="1" s="1"/>
  <c r="O128" i="1" s="1"/>
  <c r="O129" i="1" s="1"/>
  <c r="O130" i="1" s="1"/>
  <c r="O131" i="1" s="1"/>
  <c r="O132" i="1" s="1"/>
  <c r="O133" i="1" s="1"/>
  <c r="O134" i="1" s="1"/>
  <c r="O135" i="1" s="1"/>
  <c r="O136" i="1" s="1"/>
  <c r="O137" i="1" s="1"/>
  <c r="O138" i="1" s="1"/>
  <c r="O139" i="1" s="1"/>
  <c r="O140" i="1" s="1"/>
  <c r="O141" i="1" s="1"/>
  <c r="O142" i="1" s="1"/>
  <c r="O143" i="1" s="1"/>
  <c r="O144" i="1" s="1"/>
  <c r="O145" i="1" s="1"/>
  <c r="O146" i="1" s="1"/>
  <c r="O147" i="1" s="1"/>
  <c r="O148" i="1" s="1"/>
  <c r="O149" i="1" s="1"/>
  <c r="O150" i="1" s="1"/>
  <c r="O151" i="1" s="1"/>
  <c r="O152" i="1" s="1"/>
  <c r="O153" i="1" s="1"/>
  <c r="O154" i="1" s="1"/>
  <c r="O155" i="1" s="1"/>
  <c r="O74" i="1"/>
  <c r="O75" i="1" s="1"/>
  <c r="L34" i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32" i="1"/>
  <c r="L33" i="1" s="1"/>
  <c r="O158" i="1" l="1"/>
  <c r="O159" i="1" s="1"/>
  <c r="O160" i="1" s="1"/>
  <c r="O161" i="1" s="1"/>
  <c r="O162" i="1" s="1"/>
  <c r="O163" i="1" s="1"/>
  <c r="O164" i="1" s="1"/>
  <c r="O165" i="1" s="1"/>
  <c r="O166" i="1" s="1"/>
  <c r="O167" i="1" s="1"/>
  <c r="O168" i="1" s="1"/>
  <c r="O169" i="1" s="1"/>
  <c r="O170" i="1" s="1"/>
  <c r="O171" i="1" s="1"/>
  <c r="O172" i="1" s="1"/>
  <c r="O173" i="1" s="1"/>
  <c r="O174" i="1" s="1"/>
  <c r="O175" i="1" s="1"/>
  <c r="O176" i="1" s="1"/>
  <c r="O177" i="1" s="1"/>
  <c r="O178" i="1" s="1"/>
  <c r="O179" i="1" s="1"/>
  <c r="O180" i="1" s="1"/>
  <c r="O181" i="1" s="1"/>
  <c r="O182" i="1" s="1"/>
  <c r="O183" i="1" s="1"/>
  <c r="O184" i="1" s="1"/>
  <c r="O185" i="1" s="1"/>
  <c r="O186" i="1" s="1"/>
  <c r="O187" i="1" s="1"/>
  <c r="O188" i="1" s="1"/>
  <c r="O189" i="1" s="1"/>
  <c r="O190" i="1" s="1"/>
  <c r="O191" i="1" s="1"/>
  <c r="O192" i="1" s="1"/>
  <c r="O193" i="1" s="1"/>
  <c r="O194" i="1" s="1"/>
  <c r="O195" i="1" s="1"/>
  <c r="O196" i="1" s="1"/>
  <c r="O197" i="1" s="1"/>
  <c r="O198" i="1" s="1"/>
  <c r="O199" i="1" s="1"/>
  <c r="O200" i="1" s="1"/>
  <c r="O201" i="1" s="1"/>
  <c r="O202" i="1" s="1"/>
  <c r="O203" i="1" s="1"/>
  <c r="O204" i="1" s="1"/>
  <c r="O205" i="1" s="1"/>
  <c r="O206" i="1" s="1"/>
  <c r="O207" i="1" s="1"/>
  <c r="O208" i="1" s="1"/>
  <c r="O209" i="1" s="1"/>
  <c r="O156" i="1"/>
  <c r="O157" i="1" s="1"/>
  <c r="M158" i="1"/>
  <c r="M159" i="1" s="1"/>
  <c r="M160" i="1" s="1"/>
  <c r="M161" i="1" s="1"/>
  <c r="M162" i="1" s="1"/>
  <c r="M163" i="1" s="1"/>
  <c r="M164" i="1" s="1"/>
  <c r="M165" i="1" s="1"/>
  <c r="M166" i="1" s="1"/>
  <c r="M167" i="1" s="1"/>
  <c r="M168" i="1" s="1"/>
  <c r="M169" i="1" s="1"/>
  <c r="M170" i="1" s="1"/>
  <c r="M171" i="1" s="1"/>
  <c r="M172" i="1" s="1"/>
  <c r="M173" i="1" s="1"/>
  <c r="M174" i="1" s="1"/>
  <c r="M175" i="1" s="1"/>
  <c r="M176" i="1" s="1"/>
  <c r="M177" i="1" s="1"/>
  <c r="M178" i="1" s="1"/>
  <c r="M179" i="1" s="1"/>
  <c r="M180" i="1" s="1"/>
  <c r="M181" i="1" s="1"/>
  <c r="M182" i="1" s="1"/>
  <c r="M183" i="1" s="1"/>
  <c r="M184" i="1" s="1"/>
  <c r="M185" i="1" s="1"/>
  <c r="M186" i="1" s="1"/>
  <c r="M187" i="1" s="1"/>
  <c r="M188" i="1" s="1"/>
  <c r="M189" i="1" s="1"/>
  <c r="M190" i="1" s="1"/>
  <c r="M191" i="1" s="1"/>
  <c r="M192" i="1" s="1"/>
  <c r="M193" i="1" s="1"/>
  <c r="M194" i="1" s="1"/>
  <c r="M195" i="1" s="1"/>
  <c r="M196" i="1" s="1"/>
  <c r="M197" i="1" s="1"/>
  <c r="M198" i="1" s="1"/>
  <c r="M199" i="1" s="1"/>
  <c r="M200" i="1" s="1"/>
  <c r="M201" i="1" s="1"/>
  <c r="M202" i="1" s="1"/>
  <c r="M203" i="1" s="1"/>
  <c r="M204" i="1" s="1"/>
  <c r="M205" i="1" s="1"/>
  <c r="M206" i="1" s="1"/>
  <c r="M207" i="1" s="1"/>
  <c r="M208" i="1" s="1"/>
  <c r="M209" i="1" s="1"/>
  <c r="M156" i="1"/>
  <c r="M157" i="1" s="1"/>
  <c r="N159" i="1"/>
  <c r="N160" i="1" s="1"/>
  <c r="N161" i="1" s="1"/>
  <c r="N162" i="1" s="1"/>
  <c r="N163" i="1" s="1"/>
  <c r="N164" i="1" s="1"/>
  <c r="N165" i="1" s="1"/>
  <c r="N166" i="1" s="1"/>
  <c r="N167" i="1" s="1"/>
  <c r="N168" i="1" s="1"/>
  <c r="N169" i="1" s="1"/>
  <c r="N170" i="1" s="1"/>
  <c r="N171" i="1" s="1"/>
  <c r="N172" i="1" s="1"/>
  <c r="N173" i="1" s="1"/>
  <c r="N174" i="1" s="1"/>
  <c r="N175" i="1" s="1"/>
  <c r="N176" i="1" s="1"/>
  <c r="N177" i="1" s="1"/>
  <c r="N178" i="1" s="1"/>
  <c r="N179" i="1" s="1"/>
  <c r="N180" i="1" s="1"/>
  <c r="N181" i="1" s="1"/>
  <c r="N182" i="1" s="1"/>
  <c r="N183" i="1" s="1"/>
  <c r="N184" i="1" s="1"/>
  <c r="N185" i="1" s="1"/>
  <c r="N186" i="1" s="1"/>
  <c r="N187" i="1" s="1"/>
  <c r="N188" i="1" s="1"/>
  <c r="N189" i="1" s="1"/>
  <c r="N190" i="1" s="1"/>
  <c r="N191" i="1" s="1"/>
  <c r="N192" i="1" s="1"/>
  <c r="N193" i="1" s="1"/>
  <c r="N194" i="1" s="1"/>
  <c r="N195" i="1" s="1"/>
  <c r="N196" i="1" s="1"/>
  <c r="N197" i="1" s="1"/>
  <c r="N198" i="1" s="1"/>
  <c r="N199" i="1" s="1"/>
  <c r="N200" i="1" s="1"/>
  <c r="N201" i="1" s="1"/>
  <c r="N202" i="1" s="1"/>
  <c r="N203" i="1" s="1"/>
  <c r="N204" i="1" s="1"/>
  <c r="N205" i="1" s="1"/>
  <c r="N206" i="1" s="1"/>
  <c r="N207" i="1" s="1"/>
  <c r="N208" i="1" s="1"/>
  <c r="N209" i="1" s="1"/>
  <c r="N156" i="1"/>
  <c r="N157" i="1" s="1"/>
  <c r="N158" i="1" s="1"/>
  <c r="L60" i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6" i="1" l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74" i="1"/>
  <c r="L75" i="1" s="1"/>
  <c r="L110" i="1" l="1"/>
  <c r="L111" i="1" s="1"/>
  <c r="L112" i="1" l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l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4" i="1" l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182" i="1"/>
  <c r="L183" i="1" s="1"/>
</calcChain>
</file>

<file path=xl/sharedStrings.xml><?xml version="1.0" encoding="utf-8"?>
<sst xmlns="http://schemas.openxmlformats.org/spreadsheetml/2006/main" count="325" uniqueCount="202">
  <si>
    <t>Bank</t>
  </si>
  <si>
    <t>Cash</t>
  </si>
  <si>
    <t>INCOME ANALYSIS</t>
  </si>
  <si>
    <t>EXPENSES ANALYSIS</t>
  </si>
  <si>
    <t>Date</t>
  </si>
  <si>
    <t>Cheque</t>
  </si>
  <si>
    <t>Description</t>
  </si>
  <si>
    <t>Paid</t>
  </si>
  <si>
    <t>Received</t>
  </si>
  <si>
    <t>Current</t>
  </si>
  <si>
    <t>Precept</t>
  </si>
  <si>
    <t>Donations</t>
  </si>
  <si>
    <t>Interest</t>
  </si>
  <si>
    <t>Other</t>
  </si>
  <si>
    <t>Insurance</t>
  </si>
  <si>
    <t>General</t>
  </si>
  <si>
    <t>Paths</t>
  </si>
  <si>
    <t>S.137</t>
  </si>
  <si>
    <t>Capital</t>
  </si>
  <si>
    <t>Clerk's</t>
  </si>
  <si>
    <t>Analysis</t>
  </si>
  <si>
    <t>Memo</t>
  </si>
  <si>
    <t>Number</t>
  </si>
  <si>
    <t>Out</t>
  </si>
  <si>
    <t>(Memo)</t>
  </si>
  <si>
    <t>Balance</t>
  </si>
  <si>
    <t>Payments</t>
  </si>
  <si>
    <t>Expenses</t>
  </si>
  <si>
    <t>Salary</t>
  </si>
  <si>
    <t>Maint</t>
  </si>
  <si>
    <t>Errors?</t>
  </si>
  <si>
    <t>Error?</t>
  </si>
  <si>
    <t>BROUGHT FORWARD</t>
  </si>
  <si>
    <t>Additional Information</t>
  </si>
  <si>
    <t>Business</t>
  </si>
  <si>
    <t xml:space="preserve">Room </t>
  </si>
  <si>
    <t>Hire</t>
  </si>
  <si>
    <t>Membership</t>
  </si>
  <si>
    <t>Training</t>
  </si>
  <si>
    <t>Audit</t>
  </si>
  <si>
    <t>Website</t>
  </si>
  <si>
    <t>VAT</t>
  </si>
  <si>
    <t>Refund</t>
  </si>
  <si>
    <t>Budget:</t>
  </si>
  <si>
    <t>Councillors expenses training</t>
  </si>
  <si>
    <t>website</t>
  </si>
  <si>
    <t>Parish Plan Projects</t>
  </si>
  <si>
    <t>Reclaimable VAT</t>
  </si>
  <si>
    <t>Parish Amenity grass cuts</t>
  </si>
  <si>
    <t>Amenity agreement grass cut</t>
  </si>
  <si>
    <t>Contingency</t>
  </si>
  <si>
    <t>% of budget</t>
  </si>
  <si>
    <t>Pension</t>
  </si>
  <si>
    <t>incoming first half of precept from Cornwall council</t>
  </si>
  <si>
    <t>Wages</t>
  </si>
  <si>
    <t>expenses</t>
  </si>
  <si>
    <t>Tax</t>
  </si>
  <si>
    <t xml:space="preserve">Employees </t>
  </si>
  <si>
    <t>Alto Card</t>
  </si>
  <si>
    <t>Details of expenditure</t>
  </si>
  <si>
    <t>Income onto Alto Card</t>
  </si>
  <si>
    <t>Amount of expenditure</t>
  </si>
  <si>
    <t>Running balance</t>
  </si>
  <si>
    <t>VAT to claim back</t>
  </si>
  <si>
    <t>2 x black Xl and 3 clour XL ink cartridhges for new printer. Online purchase from toner 24.co.uk</t>
  </si>
  <si>
    <t>Phone charges and internet</t>
  </si>
  <si>
    <t>Expenditure</t>
  </si>
  <si>
    <t>Rents</t>
  </si>
  <si>
    <t>&amp; repairs</t>
  </si>
  <si>
    <t>Stationery from Euro office Supplies</t>
  </si>
  <si>
    <t>L Coles Alto Card</t>
  </si>
  <si>
    <t>BT Office Telephone</t>
  </si>
  <si>
    <t>Business Devolution</t>
  </si>
  <si>
    <t>Business activities</t>
  </si>
  <si>
    <t>Agency work</t>
  </si>
  <si>
    <t xml:space="preserve">Devolution Employees </t>
  </si>
  <si>
    <t>VAT Income</t>
  </si>
  <si>
    <t>Savills Charges for Play Area</t>
  </si>
  <si>
    <t>Print Options re Questionnaires</t>
  </si>
  <si>
    <t>Sheviock Memorial Hall</t>
  </si>
  <si>
    <t>Rent for Clerk's Office</t>
  </si>
  <si>
    <t>L Coles Clerk's March Salary</t>
  </si>
  <si>
    <t>HMRC</t>
  </si>
  <si>
    <t>L Coles expenses</t>
  </si>
  <si>
    <t>CALC Membership Fee</t>
  </si>
  <si>
    <t>Cornwall Council Tax Grant</t>
  </si>
  <si>
    <t>C Kennedy 123 Reg fee</t>
  </si>
  <si>
    <t>Liskeard Signs re Dog signs</t>
  </si>
  <si>
    <t>L Coles Clerk's April Salary</t>
  </si>
  <si>
    <t>L Coles Clerk's Expenses</t>
  </si>
  <si>
    <t>N Bridgman Dog Wardens Hours</t>
  </si>
  <si>
    <t>S Zinn re sign for Calor Gas Chain</t>
  </si>
  <si>
    <t>Zurich Insurance</t>
  </si>
  <si>
    <t>Cornwall Council re Flowerbeds</t>
  </si>
  <si>
    <t>T Fry Website</t>
  </si>
  <si>
    <t>L Coles Clerk's May Hours</t>
  </si>
  <si>
    <t>A Wilson Cleaner's Wages May</t>
  </si>
  <si>
    <t>Zurich Insurance Premium Tax</t>
  </si>
  <si>
    <t>C L Finance Internal Auditor</t>
  </si>
  <si>
    <t>D Leonard Grass Cutting/Footpaths</t>
  </si>
  <si>
    <t>Cornwall Council Amenity Grant</t>
  </si>
  <si>
    <t>Viking stationers Ink cartridges</t>
  </si>
  <si>
    <t>Credit Interest</t>
  </si>
  <si>
    <t>Cornish Times advert re Clerk Post</t>
  </si>
  <si>
    <t>L Coles Clerk Devolution hours</t>
  </si>
  <si>
    <t>L Coles June salary Parish hours</t>
  </si>
  <si>
    <t>A Wilson Cleaner's Wages June</t>
  </si>
  <si>
    <t>HMRC Clerk's Devolution hours</t>
  </si>
  <si>
    <t>HMRC Clerk's Parish hours</t>
  </si>
  <si>
    <t>British Telecom</t>
  </si>
  <si>
    <t>Clerk's expenses Devolution</t>
  </si>
  <si>
    <t>Clerk's expenses Parish</t>
  </si>
  <si>
    <t>Peninsular Property Services</t>
  </si>
  <si>
    <t>Bunzl Cleaning Supplies</t>
  </si>
  <si>
    <t>Cornwall Council</t>
  </si>
  <si>
    <t>Car Park Revenue</t>
  </si>
  <si>
    <t>Devolution costs</t>
  </si>
  <si>
    <t>L Coles July salary Parish hours</t>
  </si>
  <si>
    <t>HMRC re L Coles Parish hours</t>
  </si>
  <si>
    <t>L Coles July salary Devolution hours</t>
  </si>
  <si>
    <t>A Wilson Cleaner's wages July</t>
  </si>
  <si>
    <t>HMRC re L Coles Devolution hours</t>
  </si>
  <si>
    <t>Car Park Revenue CC</t>
  </si>
  <si>
    <t>Car Park Revenue Wkly Ticket</t>
  </si>
  <si>
    <t xml:space="preserve">Car Park Revenue </t>
  </si>
  <si>
    <t>Precept from Cornwall Council</t>
  </si>
  <si>
    <t xml:space="preserve">Cornwall Council CTS Grant </t>
  </si>
  <si>
    <t>Getmapping PLC</t>
  </si>
  <si>
    <t>A R Morby</t>
  </si>
  <si>
    <t>P Hambley</t>
  </si>
  <si>
    <t>ICO</t>
  </si>
  <si>
    <t>Cornwall Council Election Costs</t>
  </si>
  <si>
    <t>S Zinn Website</t>
  </si>
  <si>
    <t>Grant Thornton Audit</t>
  </si>
  <si>
    <t>L Coles Clerk's Parish Expenses</t>
  </si>
  <si>
    <t>L Coles August Parish salary</t>
  </si>
  <si>
    <t>HMRC PAYE for NB &amp; LC</t>
  </si>
  <si>
    <t>South West Water</t>
  </si>
  <si>
    <t>£ -</t>
  </si>
  <si>
    <t>Nagels Stelio Tickets</t>
  </si>
  <si>
    <t>Parkeon ltd</t>
  </si>
  <si>
    <t>A Wilson Cleaner</t>
  </si>
  <si>
    <t>M Jakes Cleaner</t>
  </si>
  <si>
    <t>L Coles Devolution Expenses</t>
  </si>
  <si>
    <t>Zurich Insurance dev costs</t>
  </si>
  <si>
    <t>Bank Interest</t>
  </si>
  <si>
    <t>Nancy Gray Clerk's Gratuity</t>
  </si>
  <si>
    <t>L Coles Parish hrs September</t>
  </si>
  <si>
    <t>HMRC PAYE September</t>
  </si>
  <si>
    <t>HMRC VAT Qtr 1</t>
  </si>
  <si>
    <t>L Coles Clerk's devolution hrs</t>
  </si>
  <si>
    <t>HMRC PAYE September devolution</t>
  </si>
  <si>
    <t>Rames Water Treatment</t>
  </si>
  <si>
    <t>Nagels DG4 Tickets</t>
  </si>
  <si>
    <t>D Pengelly</t>
  </si>
  <si>
    <t>PC</t>
  </si>
  <si>
    <t>Devolution</t>
  </si>
  <si>
    <t>Payment from Alto Card</t>
  </si>
  <si>
    <t>Alto Card Income</t>
  </si>
  <si>
    <t>L Coles Parish Hours Oct</t>
  </si>
  <si>
    <t>HMRC PAYE Parish</t>
  </si>
  <si>
    <t>L Coles Clerk's Parish expenses</t>
  </si>
  <si>
    <t>Cornwall Council Crypto Card</t>
  </si>
  <si>
    <t>L Coles Devolution hours Oct</t>
  </si>
  <si>
    <t>HMRC PAYE Clerk's Dev hours</t>
  </si>
  <si>
    <t>Cornwall Council Rates Toilets</t>
  </si>
  <si>
    <t>L Coles Devolution hours Nov</t>
  </si>
  <si>
    <t>A Morby Amenity Grass Cuts</t>
  </si>
  <si>
    <t>L Coles Parish Hours Nov</t>
  </si>
  <si>
    <t>ASG Security Office Alarm</t>
  </si>
  <si>
    <t>L Coles CiLCA</t>
  </si>
  <si>
    <t>L Coles Devolution wages Dec</t>
  </si>
  <si>
    <t>Derrington locksmiths</t>
  </si>
  <si>
    <t>Harbour monies from CC</t>
  </si>
  <si>
    <t>HMRC VAT Qtr 2</t>
  </si>
  <si>
    <t>Rainbow Bag Co</t>
  </si>
  <si>
    <t>Clerk's expenses L Coles</t>
  </si>
  <si>
    <t>Clerk's Parish Hours Dec</t>
  </si>
  <si>
    <t>Print Options re Rame Pen plan</t>
  </si>
  <si>
    <t>Print Options re leaflets</t>
  </si>
  <si>
    <t>Torpoint Computers</t>
  </si>
  <si>
    <t>Clerk's Parish Hours Jan</t>
  </si>
  <si>
    <t>Clerk's Parish expenses Jan</t>
  </si>
  <si>
    <t>L Coles Devolution wages Jan</t>
  </si>
  <si>
    <t>HMRC Devolution Hours</t>
  </si>
  <si>
    <t>Card Fees not entered previously</t>
  </si>
  <si>
    <t>£-</t>
  </si>
  <si>
    <t>Closing Fee for Nancy's Card</t>
  </si>
  <si>
    <t xml:space="preserve"> </t>
  </si>
  <si>
    <t>Clerk's Parish Hours February</t>
  </si>
  <si>
    <t>Clerk's Parish expenses Feb</t>
  </si>
  <si>
    <t>Creative Solutions Notice Board</t>
  </si>
  <si>
    <t>SLCC-CiLCA</t>
  </si>
  <si>
    <t>L Coles Devolution Wages Feb</t>
  </si>
  <si>
    <t>Clerk's Devolution Expenses</t>
  </si>
  <si>
    <t>Parkeon Ltd</t>
  </si>
  <si>
    <t>HMRC VAT Repayment</t>
  </si>
  <si>
    <t>Cornwall Council re Amenity Grant</t>
  </si>
  <si>
    <t xml:space="preserve"> Chqs from PCs re Cellophane</t>
  </si>
  <si>
    <t>Weekly Car Park Tickets</t>
  </si>
  <si>
    <t>Alto Card Fees</t>
  </si>
  <si>
    <t>N Gray Cancelled Card 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</si>
</sst>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£&quot;#,##0.00;[Red]\-&quot;£&quot;#,##0.00"/>
    <numFmt numFmtId="44" formatCode="_-&quot;£&quot;* #,##0.00_-;\-&quot;£&quot;* #,##0.00_-;_-&quot;£&quot;* &quot;-&quot;??_-;_-@_-"/>
    <numFmt numFmtId="164" formatCode="dd/mm/yy"/>
    <numFmt numFmtId="165" formatCode="#,##0.00_ ;[Red]\-#,##0.00\ "/>
  </numFmts>
  <fonts count="7" x14ac:knownFonts="1">
    <font>
      <sz val="10"/>
      <name val="Arial"/>
    </font>
    <font>
      <u/>
      <sz val="10"/>
      <name val="Arial"/>
      <family val="2"/>
    </font>
    <font>
      <u/>
      <sz val="10"/>
      <color indexed="23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sz val="10"/>
      <color indexed="14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77">
    <xf numFmtId="0" fontId="0" fillId="0" borderId="0" xfId="0"/>
    <xf numFmtId="0" fontId="1" fillId="0" borderId="0" xfId="0" applyFont="1" applyAlignment="1">
      <alignment horizontal="center"/>
    </xf>
    <xf numFmtId="40" fontId="0" fillId="0" borderId="0" xfId="0" applyNumberFormat="1"/>
    <xf numFmtId="0" fontId="0" fillId="0" borderId="0" xfId="0" applyAlignment="1">
      <alignment horizontal="left"/>
    </xf>
    <xf numFmtId="40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Fill="1" applyAlignment="1">
      <alignment horizontal="center"/>
    </xf>
    <xf numFmtId="40" fontId="0" fillId="0" borderId="0" xfId="0" applyNumberFormat="1" applyFill="1" applyAlignment="1">
      <alignment horizontal="center"/>
    </xf>
    <xf numFmtId="40" fontId="1" fillId="0" borderId="0" xfId="0" applyNumberFormat="1" applyFont="1" applyFill="1" applyAlignment="1">
      <alignment horizontal="center"/>
    </xf>
    <xf numFmtId="40" fontId="0" fillId="0" borderId="0" xfId="0" applyNumberFormat="1" applyFill="1"/>
    <xf numFmtId="40" fontId="0" fillId="0" borderId="0" xfId="0" applyNumberFormat="1" applyAlignment="1">
      <alignment horizontal="right"/>
    </xf>
    <xf numFmtId="1" fontId="0" fillId="0" borderId="0" xfId="0" applyNumberFormat="1"/>
    <xf numFmtId="1" fontId="1" fillId="0" borderId="0" xfId="0" applyNumberFormat="1" applyFont="1" applyAlignment="1">
      <alignment horizontal="center"/>
    </xf>
    <xf numFmtId="164" fontId="0" fillId="0" borderId="0" xfId="0" applyNumberFormat="1"/>
    <xf numFmtId="164" fontId="1" fillId="0" borderId="0" xfId="0" applyNumberFormat="1" applyFont="1" applyAlignment="1">
      <alignment horizontal="center"/>
    </xf>
    <xf numFmtId="40" fontId="2" fillId="0" borderId="0" xfId="0" applyNumberFormat="1" applyFont="1" applyAlignment="1">
      <alignment horizontal="center"/>
    </xf>
    <xf numFmtId="40" fontId="3" fillId="0" borderId="0" xfId="0" applyNumberFormat="1" applyFont="1" applyAlignment="1">
      <alignment horizontal="center"/>
    </xf>
    <xf numFmtId="40" fontId="3" fillId="0" borderId="0" xfId="0" applyNumberFormat="1" applyFont="1"/>
    <xf numFmtId="0" fontId="6" fillId="0" borderId="0" xfId="0" applyFont="1" applyAlignment="1">
      <alignment horizontal="left"/>
    </xf>
    <xf numFmtId="40" fontId="5" fillId="0" borderId="0" xfId="0" applyNumberFormat="1" applyFont="1"/>
    <xf numFmtId="40" fontId="3" fillId="0" borderId="0" xfId="0" applyNumberFormat="1" applyFont="1" applyFill="1"/>
    <xf numFmtId="40" fontId="0" fillId="2" borderId="0" xfId="0" applyNumberFormat="1" applyFill="1"/>
    <xf numFmtId="40" fontId="1" fillId="2" borderId="0" xfId="0" applyNumberFormat="1" applyFont="1" applyFill="1" applyAlignment="1">
      <alignment horizontal="center"/>
    </xf>
    <xf numFmtId="40" fontId="1" fillId="2" borderId="0" xfId="0" applyNumberFormat="1" applyFont="1" applyFill="1" applyAlignment="1">
      <alignment horizontal="centerContinuous"/>
    </xf>
    <xf numFmtId="40" fontId="4" fillId="2" borderId="0" xfId="0" applyNumberFormat="1" applyFont="1" applyFill="1"/>
    <xf numFmtId="40" fontId="1" fillId="2" borderId="0" xfId="0" applyNumberFormat="1" applyFont="1" applyFill="1"/>
    <xf numFmtId="40" fontId="1" fillId="0" borderId="0" xfId="0" applyNumberFormat="1" applyFont="1" applyAlignment="1">
      <alignment horizontal="center"/>
    </xf>
    <xf numFmtId="40" fontId="1" fillId="3" borderId="0" xfId="0" applyNumberFormat="1" applyFont="1" applyFill="1" applyAlignment="1">
      <alignment horizontal="centerContinuous"/>
    </xf>
    <xf numFmtId="40" fontId="1" fillId="3" borderId="0" xfId="0" applyNumberFormat="1" applyFont="1" applyFill="1" applyAlignment="1">
      <alignment horizontal="center"/>
    </xf>
    <xf numFmtId="40" fontId="4" fillId="3" borderId="0" xfId="0" applyNumberFormat="1" applyFont="1" applyFill="1" applyAlignment="1">
      <alignment horizontal="center"/>
    </xf>
    <xf numFmtId="8" fontId="0" fillId="0" borderId="0" xfId="0" applyNumberFormat="1"/>
    <xf numFmtId="40" fontId="1" fillId="0" borderId="0" xfId="0" applyNumberFormat="1" applyFont="1"/>
    <xf numFmtId="40" fontId="4" fillId="0" borderId="0" xfId="0" applyNumberFormat="1" applyFont="1" applyFill="1" applyAlignment="1">
      <alignment horizontal="center"/>
    </xf>
    <xf numFmtId="0" fontId="0" fillId="0" borderId="0" xfId="0" applyAlignment="1"/>
    <xf numFmtId="40" fontId="1" fillId="3" borderId="1" xfId="0" applyNumberFormat="1" applyFont="1" applyFill="1" applyBorder="1" applyAlignment="1">
      <alignment horizontal="centerContinuous"/>
    </xf>
    <xf numFmtId="40" fontId="1" fillId="3" borderId="0" xfId="0" applyNumberFormat="1" applyFont="1" applyFill="1" applyBorder="1" applyAlignment="1">
      <alignment horizontal="center"/>
    </xf>
    <xf numFmtId="40" fontId="4" fillId="3" borderId="0" xfId="0" applyNumberFormat="1" applyFont="1" applyFill="1" applyBorder="1" applyAlignment="1">
      <alignment horizontal="center"/>
    </xf>
    <xf numFmtId="40" fontId="1" fillId="0" borderId="0" xfId="0" applyNumberFormat="1" applyFont="1" applyFill="1" applyBorder="1" applyAlignment="1">
      <alignment horizontal="center"/>
    </xf>
    <xf numFmtId="40" fontId="0" fillId="0" borderId="0" xfId="0" applyNumberFormat="1" applyBorder="1"/>
    <xf numFmtId="40" fontId="1" fillId="0" borderId="2" xfId="0" applyNumberFormat="1" applyFont="1" applyBorder="1" applyAlignment="1">
      <alignment horizontal="center"/>
    </xf>
    <xf numFmtId="40" fontId="1" fillId="0" borderId="2" xfId="0" applyNumberFormat="1" applyFont="1" applyBorder="1"/>
    <xf numFmtId="40" fontId="0" fillId="0" borderId="2" xfId="0" applyNumberFormat="1" applyBorder="1"/>
    <xf numFmtId="40" fontId="0" fillId="0" borderId="2" xfId="0" applyNumberFormat="1" applyBorder="1" applyAlignment="1">
      <alignment horizontal="right"/>
    </xf>
    <xf numFmtId="0" fontId="4" fillId="0" borderId="0" xfId="0" applyFont="1" applyAlignment="1">
      <alignment horizontal="left"/>
    </xf>
    <xf numFmtId="4" fontId="0" fillId="0" borderId="0" xfId="0" applyNumberFormat="1" applyFill="1" applyBorder="1"/>
    <xf numFmtId="40" fontId="0" fillId="4" borderId="0" xfId="0" applyNumberFormat="1" applyFill="1"/>
    <xf numFmtId="40" fontId="1" fillId="4" borderId="0" xfId="0" applyNumberFormat="1" applyFont="1" applyFill="1" applyAlignment="1">
      <alignment horizontal="center"/>
    </xf>
    <xf numFmtId="40" fontId="4" fillId="4" borderId="0" xfId="0" applyNumberFormat="1" applyFont="1" applyFill="1"/>
    <xf numFmtId="40" fontId="1" fillId="4" borderId="0" xfId="0" applyNumberFormat="1" applyFont="1" applyFill="1"/>
    <xf numFmtId="40" fontId="1" fillId="2" borderId="0" xfId="0" applyNumberFormat="1" applyFont="1" applyFill="1" applyAlignment="1">
      <alignment horizontal="center" wrapText="1"/>
    </xf>
    <xf numFmtId="40" fontId="1" fillId="2" borderId="0" xfId="0" applyNumberFormat="1" applyFont="1" applyFill="1" applyAlignment="1">
      <alignment horizontal="left" wrapText="1"/>
    </xf>
    <xf numFmtId="40" fontId="1" fillId="0" borderId="3" xfId="0" applyNumberFormat="1" applyFont="1" applyBorder="1" applyAlignment="1">
      <alignment horizontal="center"/>
    </xf>
    <xf numFmtId="40" fontId="3" fillId="0" borderId="3" xfId="0" applyNumberFormat="1" applyFont="1" applyBorder="1" applyAlignment="1">
      <alignment horizontal="center"/>
    </xf>
    <xf numFmtId="40" fontId="1" fillId="0" borderId="3" xfId="0" applyNumberFormat="1" applyFont="1" applyBorder="1"/>
    <xf numFmtId="40" fontId="4" fillId="3" borderId="3" xfId="0" applyNumberFormat="1" applyFont="1" applyFill="1" applyBorder="1" applyAlignment="1">
      <alignment horizontal="center"/>
    </xf>
    <xf numFmtId="40" fontId="1" fillId="3" borderId="3" xfId="0" applyNumberFormat="1" applyFont="1" applyFill="1" applyBorder="1" applyAlignment="1">
      <alignment horizontal="center"/>
    </xf>
    <xf numFmtId="1" fontId="0" fillId="2" borderId="3" xfId="0" applyNumberFormat="1" applyFill="1" applyBorder="1"/>
    <xf numFmtId="40" fontId="1" fillId="2" borderId="3" xfId="0" applyNumberFormat="1" applyFont="1" applyFill="1" applyBorder="1" applyAlignment="1">
      <alignment horizontal="center"/>
    </xf>
    <xf numFmtId="2" fontId="0" fillId="4" borderId="3" xfId="0" applyNumberFormat="1" applyFill="1" applyBorder="1"/>
    <xf numFmtId="2" fontId="4" fillId="4" borderId="3" xfId="1" applyNumberFormat="1" applyFill="1" applyBorder="1"/>
    <xf numFmtId="40" fontId="1" fillId="4" borderId="3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wrapText="1"/>
    </xf>
    <xf numFmtId="40" fontId="1" fillId="5" borderId="0" xfId="0" applyNumberFormat="1" applyFont="1" applyFill="1" applyAlignment="1">
      <alignment horizontal="center"/>
    </xf>
    <xf numFmtId="40" fontId="1" fillId="5" borderId="3" xfId="0" applyNumberFormat="1" applyFont="1" applyFill="1" applyBorder="1" applyAlignment="1">
      <alignment horizontal="center"/>
    </xf>
    <xf numFmtId="40" fontId="1" fillId="2" borderId="0" xfId="0" applyNumberFormat="1" applyFont="1" applyFill="1" applyAlignment="1">
      <alignment horizontal="left"/>
    </xf>
    <xf numFmtId="14" fontId="0" fillId="0" borderId="0" xfId="0" applyNumberFormat="1"/>
    <xf numFmtId="44" fontId="0" fillId="0" borderId="0" xfId="0" applyNumberFormat="1"/>
    <xf numFmtId="14" fontId="4" fillId="5" borderId="0" xfId="0" applyNumberFormat="1" applyFont="1" applyFill="1" applyAlignment="1">
      <alignment horizontal="center"/>
    </xf>
    <xf numFmtId="44" fontId="4" fillId="5" borderId="0" xfId="0" applyNumberFormat="1" applyFont="1" applyFill="1" applyAlignment="1">
      <alignment horizontal="center" wrapText="1"/>
    </xf>
    <xf numFmtId="0" fontId="4" fillId="5" borderId="0" xfId="0" applyFont="1" applyFill="1" applyAlignment="1">
      <alignment horizontal="center"/>
    </xf>
    <xf numFmtId="40" fontId="2" fillId="0" borderId="0" xfId="0" applyNumberFormat="1" applyFont="1" applyAlignment="1">
      <alignment horizontal="center" wrapText="1"/>
    </xf>
    <xf numFmtId="40" fontId="1" fillId="3" borderId="0" xfId="0" applyNumberFormat="1" applyFont="1" applyFill="1" applyAlignment="1">
      <alignment horizontal="center" wrapText="1"/>
    </xf>
    <xf numFmtId="40" fontId="0" fillId="5" borderId="0" xfId="0" applyNumberFormat="1" applyFill="1"/>
    <xf numFmtId="165" fontId="0" fillId="0" borderId="0" xfId="0" applyNumberFormat="1"/>
    <xf numFmtId="40" fontId="0" fillId="6" borderId="0" xfId="0" applyNumberFormat="1" applyFill="1"/>
    <xf numFmtId="0" fontId="4" fillId="0" borderId="0" xfId="0" applyFont="1"/>
  </cellXfs>
  <cellStyles count="2">
    <cellStyle name="Normal" xfId="0" builtinId="0"/>
    <cellStyle name="Normal 2" xfId="1"/>
  </cellStyles>
  <dxfs count="20"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7030A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352"/>
  <sheetViews>
    <sheetView tabSelected="1" zoomScale="70" zoomScaleNormal="70" workbookViewId="0">
      <pane xSplit="7" ySplit="10" topLeftCell="H11" activePane="bottomRight" state="frozen"/>
      <selection pane="topRight" activeCell="H1" sqref="H1"/>
      <selection pane="bottomLeft" activeCell="A11" sqref="A11"/>
      <selection pane="bottomRight" sqref="A1:BF217"/>
    </sheetView>
  </sheetViews>
  <sheetFormatPr defaultRowHeight="12.75" x14ac:dyDescent="0.2"/>
  <cols>
    <col min="1" max="1" width="9.28515625" style="13" customWidth="1"/>
    <col min="2" max="2" width="9.28515625" style="11" customWidth="1"/>
    <col min="3" max="3" width="30.7109375" customWidth="1"/>
    <col min="4" max="5" width="9.85546875" style="2" customWidth="1"/>
    <col min="6" max="7" width="14" style="2" customWidth="1"/>
    <col min="8" max="8" width="9.28515625" style="17" customWidth="1"/>
    <col min="9" max="9" width="9.42578125" style="17" customWidth="1"/>
    <col min="10" max="10" width="10.42578125" style="17" customWidth="1"/>
    <col min="11" max="11" width="9.28515625" style="17" customWidth="1"/>
    <col min="12" max="12" width="10" style="2" customWidth="1"/>
    <col min="13" max="13" width="9.28515625" style="2" customWidth="1"/>
    <col min="14" max="14" width="11.140625" style="2" customWidth="1"/>
    <col min="15" max="15" width="8.28515625" style="41" customWidth="1"/>
    <col min="16" max="16" width="9.7109375" style="38" customWidth="1"/>
    <col min="17" max="18" width="9.28515625" style="2" customWidth="1"/>
    <col min="19" max="19" width="10" style="2" customWidth="1"/>
    <col min="20" max="22" width="9.28515625" style="2" customWidth="1"/>
    <col min="23" max="23" width="10.5703125" style="2" customWidth="1"/>
    <col min="24" max="27" width="9.28515625" style="2" customWidth="1"/>
    <col min="28" max="35" width="11.28515625" style="2" customWidth="1"/>
    <col min="36" max="36" width="9.28515625" style="4" customWidth="1"/>
    <col min="37" max="37" width="10.85546875" style="4" customWidth="1"/>
    <col min="38" max="38" width="9.28515625" style="2" customWidth="1"/>
    <col min="39" max="39" width="10.7109375" style="2" customWidth="1"/>
    <col min="40" max="42" width="9.28515625" style="2" customWidth="1"/>
    <col min="43" max="44" width="11.140625" style="2" customWidth="1"/>
    <col min="45" max="46" width="9.28515625" style="2" customWidth="1"/>
    <col min="47" max="47" width="10.85546875" style="2" customWidth="1"/>
    <col min="48" max="50" width="8.42578125" style="2" customWidth="1"/>
    <col min="51" max="52" width="9.28515625" style="2" customWidth="1"/>
    <col min="53" max="53" width="12" style="2" customWidth="1"/>
    <col min="54" max="55" width="9.28515625" style="2" customWidth="1"/>
    <col min="56" max="56" width="48" customWidth="1"/>
    <col min="58" max="58" width="9.85546875" customWidth="1"/>
    <col min="61" max="61" width="24.85546875" customWidth="1"/>
    <col min="62" max="63" width="10.85546875" style="30" customWidth="1"/>
    <col min="64" max="65" width="9.85546875" style="30" customWidth="1"/>
  </cols>
  <sheetData>
    <row r="1" spans="1:58" ht="13.5" thickTop="1" x14ac:dyDescent="0.2">
      <c r="D1" s="26"/>
      <c r="E1" s="26"/>
      <c r="F1" s="26"/>
      <c r="G1" s="26"/>
      <c r="H1" s="15" t="s">
        <v>0</v>
      </c>
      <c r="I1" s="15" t="s">
        <v>0</v>
      </c>
      <c r="J1" s="15" t="s">
        <v>0</v>
      </c>
      <c r="K1" s="15" t="s">
        <v>1</v>
      </c>
      <c r="L1" s="26" t="s">
        <v>0</v>
      </c>
      <c r="M1" s="26" t="s">
        <v>0</v>
      </c>
      <c r="N1" s="26" t="s">
        <v>0</v>
      </c>
      <c r="O1" s="39"/>
      <c r="P1" s="34" t="s">
        <v>2</v>
      </c>
      <c r="Q1" s="27"/>
      <c r="R1" s="27"/>
      <c r="S1" s="27"/>
      <c r="T1" s="27"/>
      <c r="U1" s="27"/>
      <c r="V1" s="27"/>
      <c r="W1" s="28" t="s">
        <v>41</v>
      </c>
      <c r="X1" s="65" t="s">
        <v>3</v>
      </c>
      <c r="Y1" s="21"/>
      <c r="Z1" s="23"/>
      <c r="AA1" s="23"/>
      <c r="AB1" s="21"/>
      <c r="AC1" s="21"/>
      <c r="AD1" s="21"/>
      <c r="AE1" s="21"/>
      <c r="AF1" s="21"/>
      <c r="AG1" s="21"/>
      <c r="AH1" s="21"/>
      <c r="AI1" s="21"/>
      <c r="AJ1" s="22"/>
      <c r="AK1" s="22"/>
      <c r="AL1" s="23"/>
      <c r="AM1" s="23"/>
      <c r="AN1" s="23"/>
      <c r="AO1" s="23"/>
      <c r="AP1" s="23"/>
      <c r="AQ1" s="23"/>
      <c r="AR1" s="23"/>
      <c r="AS1" s="23"/>
      <c r="AT1" s="22"/>
      <c r="AU1" s="23"/>
      <c r="AV1" s="23"/>
      <c r="AW1" s="23"/>
      <c r="AX1" s="23"/>
      <c r="AY1" s="23"/>
      <c r="AZ1" s="23"/>
      <c r="BA1" s="73"/>
      <c r="BB1" s="23"/>
      <c r="BC1" s="23"/>
      <c r="BD1" s="1"/>
      <c r="BE1" s="1"/>
    </row>
    <row r="2" spans="1:58" ht="51" x14ac:dyDescent="0.2">
      <c r="A2" s="14" t="s">
        <v>4</v>
      </c>
      <c r="B2" s="12" t="s">
        <v>5</v>
      </c>
      <c r="C2" s="1" t="s">
        <v>6</v>
      </c>
      <c r="D2" s="26" t="s">
        <v>7</v>
      </c>
      <c r="E2" s="26" t="s">
        <v>7</v>
      </c>
      <c r="F2" s="26" t="s">
        <v>8</v>
      </c>
      <c r="G2" s="26"/>
      <c r="H2" s="15" t="s">
        <v>9</v>
      </c>
      <c r="I2" s="15" t="s">
        <v>34</v>
      </c>
      <c r="J2" s="71" t="s">
        <v>72</v>
      </c>
      <c r="K2" s="15"/>
      <c r="L2" s="26" t="s">
        <v>9</v>
      </c>
      <c r="M2" s="26" t="s">
        <v>34</v>
      </c>
      <c r="N2" s="71" t="s">
        <v>72</v>
      </c>
      <c r="O2" s="39" t="s">
        <v>1</v>
      </c>
      <c r="P2" s="35" t="s">
        <v>10</v>
      </c>
      <c r="Q2" s="28" t="s">
        <v>11</v>
      </c>
      <c r="R2" s="28" t="s">
        <v>12</v>
      </c>
      <c r="S2" s="28" t="s">
        <v>74</v>
      </c>
      <c r="T2" s="28" t="s">
        <v>40</v>
      </c>
      <c r="U2" s="28" t="s">
        <v>13</v>
      </c>
      <c r="V2" s="72" t="s">
        <v>73</v>
      </c>
      <c r="W2" s="28" t="s">
        <v>42</v>
      </c>
      <c r="X2" s="63" t="s">
        <v>58</v>
      </c>
      <c r="Y2" s="22" t="s">
        <v>14</v>
      </c>
      <c r="Z2" s="49" t="s">
        <v>65</v>
      </c>
      <c r="AA2" s="22" t="s">
        <v>45</v>
      </c>
      <c r="AB2" s="22" t="s">
        <v>35</v>
      </c>
      <c r="AC2" s="22" t="s">
        <v>57</v>
      </c>
      <c r="AD2" s="22" t="s">
        <v>57</v>
      </c>
      <c r="AE2" s="22" t="s">
        <v>57</v>
      </c>
      <c r="AF2" s="49" t="s">
        <v>75</v>
      </c>
      <c r="AG2" s="49" t="s">
        <v>75</v>
      </c>
      <c r="AH2" s="49" t="s">
        <v>75</v>
      </c>
      <c r="AI2" s="49" t="s">
        <v>116</v>
      </c>
      <c r="AJ2" s="22" t="s">
        <v>38</v>
      </c>
      <c r="AK2" s="49" t="s">
        <v>44</v>
      </c>
      <c r="AL2" s="22" t="s">
        <v>16</v>
      </c>
      <c r="AM2" s="49" t="s">
        <v>49</v>
      </c>
      <c r="AN2" s="49" t="s">
        <v>48</v>
      </c>
      <c r="AO2" s="22" t="s">
        <v>11</v>
      </c>
      <c r="AP2" s="22" t="s">
        <v>17</v>
      </c>
      <c r="AQ2" s="22" t="s">
        <v>50</v>
      </c>
      <c r="AR2" s="22" t="s">
        <v>67</v>
      </c>
      <c r="AS2" s="22" t="s">
        <v>18</v>
      </c>
      <c r="AT2" s="49" t="s">
        <v>46</v>
      </c>
      <c r="AU2" s="22" t="s">
        <v>37</v>
      </c>
      <c r="AV2" s="22" t="s">
        <v>19</v>
      </c>
      <c r="AW2" s="22" t="s">
        <v>19</v>
      </c>
      <c r="AX2" s="22" t="s">
        <v>19</v>
      </c>
      <c r="AY2" s="22" t="s">
        <v>39</v>
      </c>
      <c r="AZ2" s="49" t="s">
        <v>76</v>
      </c>
      <c r="BA2" s="50" t="s">
        <v>47</v>
      </c>
      <c r="BB2" s="22" t="s">
        <v>15</v>
      </c>
      <c r="BC2" s="22" t="s">
        <v>52</v>
      </c>
      <c r="BD2" s="6" t="s">
        <v>33</v>
      </c>
      <c r="BE2" s="1" t="s">
        <v>20</v>
      </c>
      <c r="BF2" s="1" t="s">
        <v>21</v>
      </c>
    </row>
    <row r="3" spans="1:58" x14ac:dyDescent="0.2">
      <c r="A3" s="14"/>
      <c r="B3" s="12" t="s">
        <v>22</v>
      </c>
      <c r="C3" s="1"/>
      <c r="D3" s="26" t="s">
        <v>23</v>
      </c>
      <c r="E3" s="26" t="s">
        <v>23</v>
      </c>
      <c r="F3" s="26"/>
      <c r="G3" s="26"/>
      <c r="H3" s="16" t="s">
        <v>24</v>
      </c>
      <c r="I3" s="16" t="s">
        <v>24</v>
      </c>
      <c r="J3" s="16" t="s">
        <v>24</v>
      </c>
      <c r="K3" s="16" t="s">
        <v>24</v>
      </c>
      <c r="L3" s="26" t="s">
        <v>25</v>
      </c>
      <c r="M3" s="26" t="s">
        <v>25</v>
      </c>
      <c r="N3" s="31" t="s">
        <v>25</v>
      </c>
      <c r="O3" s="40" t="s">
        <v>25</v>
      </c>
      <c r="P3" s="36"/>
      <c r="Q3" s="29"/>
      <c r="R3" s="29"/>
      <c r="S3" s="29"/>
      <c r="T3" s="29"/>
      <c r="U3" s="29"/>
      <c r="V3" s="29"/>
      <c r="W3" s="28"/>
      <c r="X3" s="63"/>
      <c r="Y3" s="21"/>
      <c r="Z3" s="22"/>
      <c r="AA3" s="22"/>
      <c r="AB3" s="22" t="s">
        <v>36</v>
      </c>
      <c r="AC3" s="22" t="s">
        <v>54</v>
      </c>
      <c r="AD3" s="22" t="s">
        <v>55</v>
      </c>
      <c r="AE3" s="22" t="s">
        <v>56</v>
      </c>
      <c r="AF3" s="22" t="s">
        <v>54</v>
      </c>
      <c r="AG3" s="22" t="s">
        <v>55</v>
      </c>
      <c r="AH3" s="22" t="s">
        <v>56</v>
      </c>
      <c r="AI3" s="22"/>
      <c r="AJ3" s="22"/>
      <c r="AK3" s="22"/>
      <c r="AL3" s="22"/>
      <c r="AM3" s="22"/>
      <c r="AN3" s="22"/>
      <c r="AO3" s="24"/>
      <c r="AP3" s="24"/>
      <c r="AQ3" s="25" t="s">
        <v>26</v>
      </c>
      <c r="AR3" s="22" t="s">
        <v>68</v>
      </c>
      <c r="AS3" s="25" t="s">
        <v>66</v>
      </c>
      <c r="AT3" s="22"/>
      <c r="AU3" s="25"/>
      <c r="AV3" s="25" t="s">
        <v>27</v>
      </c>
      <c r="AW3" s="22" t="s">
        <v>28</v>
      </c>
      <c r="AX3" s="22" t="s">
        <v>56</v>
      </c>
      <c r="AY3" s="22"/>
      <c r="AZ3" s="22"/>
      <c r="BA3" s="22"/>
      <c r="BB3" s="22" t="s">
        <v>29</v>
      </c>
      <c r="BC3" s="22"/>
      <c r="BD3" s="6"/>
      <c r="BE3" s="1" t="s">
        <v>30</v>
      </c>
      <c r="BF3" s="1" t="s">
        <v>31</v>
      </c>
    </row>
    <row r="4" spans="1:58" x14ac:dyDescent="0.2">
      <c r="A4" s="14"/>
      <c r="B4" s="12"/>
      <c r="C4" s="1"/>
      <c r="D4" s="26" t="s">
        <v>155</v>
      </c>
      <c r="E4" s="26" t="s">
        <v>156</v>
      </c>
      <c r="F4" s="26"/>
      <c r="G4" s="26"/>
      <c r="H4" s="16"/>
      <c r="I4" s="16"/>
      <c r="J4" s="16"/>
      <c r="K4" s="16"/>
      <c r="L4" s="26"/>
      <c r="M4" s="26"/>
      <c r="N4" s="31"/>
      <c r="O4" s="40"/>
      <c r="P4" s="36"/>
      <c r="Q4" s="29"/>
      <c r="R4" s="29"/>
      <c r="S4" s="29"/>
      <c r="T4" s="29"/>
      <c r="U4" s="29"/>
      <c r="V4" s="29"/>
      <c r="W4" s="28"/>
      <c r="X4" s="63"/>
      <c r="Y4" s="21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4"/>
      <c r="AP4" s="24"/>
      <c r="AQ4" s="25"/>
      <c r="AR4" s="25"/>
      <c r="AS4" s="25"/>
      <c r="AT4" s="22"/>
      <c r="AU4" s="25"/>
      <c r="AV4" s="25"/>
      <c r="AW4" s="22"/>
      <c r="AX4" s="22"/>
      <c r="AY4" s="22"/>
      <c r="AZ4" s="22"/>
      <c r="BA4" s="22"/>
      <c r="BB4" s="22"/>
      <c r="BC4" s="22"/>
      <c r="BD4" s="6"/>
      <c r="BE4" s="1"/>
      <c r="BF4" s="1"/>
    </row>
    <row r="5" spans="1:58" x14ac:dyDescent="0.2">
      <c r="A5" s="14"/>
      <c r="B5" s="12"/>
      <c r="C5" s="1"/>
      <c r="D5" s="26"/>
      <c r="E5" s="26"/>
      <c r="G5" s="51" t="s">
        <v>51</v>
      </c>
      <c r="H5" s="52"/>
      <c r="I5" s="52"/>
      <c r="J5" s="52"/>
      <c r="K5" s="52"/>
      <c r="L5" s="51"/>
      <c r="M5" s="51"/>
      <c r="N5" s="53"/>
      <c r="O5" s="53"/>
      <c r="P5" s="54"/>
      <c r="Q5" s="54"/>
      <c r="R5" s="54"/>
      <c r="S5" s="54"/>
      <c r="T5" s="54"/>
      <c r="U5" s="54"/>
      <c r="V5" s="54"/>
      <c r="W5" s="55"/>
      <c r="X5" s="64"/>
      <c r="Y5" s="56">
        <f>100*Y10/(Y6+1)</f>
        <v>105.65407661751836</v>
      </c>
      <c r="Z5" s="56">
        <f t="shared" ref="Z5:AY5" si="0">100*Z10/(Z6+1)</f>
        <v>83.251497005988028</v>
      </c>
      <c r="AA5" s="56">
        <f t="shared" si="0"/>
        <v>94.990049751243788</v>
      </c>
      <c r="AB5" s="56">
        <f t="shared" si="0"/>
        <v>97.245021768610385</v>
      </c>
      <c r="AC5" s="56">
        <f t="shared" si="0"/>
        <v>101.35520684736092</v>
      </c>
      <c r="AD5" s="56">
        <f t="shared" si="0"/>
        <v>0</v>
      </c>
      <c r="AE5" s="56">
        <f t="shared" si="0"/>
        <v>92.984293193717278</v>
      </c>
      <c r="AF5" s="56">
        <f t="shared" si="0"/>
        <v>72.267332916926918</v>
      </c>
      <c r="AG5" s="56">
        <f t="shared" si="0"/>
        <v>10.073852295409182</v>
      </c>
      <c r="AH5" s="56">
        <f t="shared" si="0"/>
        <v>0.29925187032418954</v>
      </c>
      <c r="AI5" s="56">
        <f t="shared" si="0"/>
        <v>0</v>
      </c>
      <c r="AJ5" s="56">
        <f t="shared" si="0"/>
        <v>59.760956175298801</v>
      </c>
      <c r="AK5" s="56">
        <f t="shared" si="0"/>
        <v>149.00662251655629</v>
      </c>
      <c r="AL5" s="56">
        <f t="shared" si="0"/>
        <v>99.856321839080465</v>
      </c>
      <c r="AM5" s="56">
        <f t="shared" si="0"/>
        <v>99.557522123893804</v>
      </c>
      <c r="AN5" s="56">
        <f t="shared" si="0"/>
        <v>110.01331557922769</v>
      </c>
      <c r="AO5" s="56">
        <f t="shared" si="0"/>
        <v>0</v>
      </c>
      <c r="AP5" s="56">
        <f t="shared" si="0"/>
        <v>0</v>
      </c>
      <c r="AQ5" s="56">
        <f t="shared" si="0"/>
        <v>38034</v>
      </c>
      <c r="AR5" s="56">
        <f t="shared" si="0"/>
        <v>124.34042553191489</v>
      </c>
      <c r="AS5" s="56">
        <f t="shared" si="0"/>
        <v>41.526946107784433</v>
      </c>
      <c r="AT5" s="56">
        <f t="shared" si="0"/>
        <v>49.563046192259677</v>
      </c>
      <c r="AU5" s="56">
        <f t="shared" si="0"/>
        <v>118.10815212965224</v>
      </c>
      <c r="AV5" s="56">
        <f t="shared" si="0"/>
        <v>42.851870986788683</v>
      </c>
      <c r="AW5" s="56">
        <f t="shared" si="0"/>
        <v>86.15555874621333</v>
      </c>
      <c r="AX5" s="56">
        <f t="shared" si="0"/>
        <v>187.28785357737107</v>
      </c>
      <c r="AY5" s="56">
        <f t="shared" si="0"/>
        <v>79.901498480561656</v>
      </c>
      <c r="AZ5" s="56"/>
      <c r="BA5" s="57"/>
      <c r="BB5" s="56">
        <f>100*BB10/(BB6+1)</f>
        <v>0</v>
      </c>
      <c r="BC5" s="56">
        <f>100*BC10/(BC6+1)</f>
        <v>0</v>
      </c>
      <c r="BD5" s="6"/>
      <c r="BE5" s="1"/>
      <c r="BF5" s="1"/>
    </row>
    <row r="6" spans="1:58" x14ac:dyDescent="0.2">
      <c r="A6" s="14"/>
      <c r="B6" s="12"/>
      <c r="C6" s="1"/>
      <c r="D6" s="26"/>
      <c r="E6" s="26"/>
      <c r="G6" s="51" t="s">
        <v>43</v>
      </c>
      <c r="H6" s="52"/>
      <c r="I6" s="52"/>
      <c r="J6" s="52"/>
      <c r="K6" s="52"/>
      <c r="L6" s="51"/>
      <c r="M6" s="51"/>
      <c r="N6" s="53"/>
      <c r="O6" s="53"/>
      <c r="P6" s="54"/>
      <c r="Q6" s="54"/>
      <c r="R6" s="54"/>
      <c r="S6" s="54"/>
      <c r="T6" s="54"/>
      <c r="U6" s="54"/>
      <c r="V6" s="54"/>
      <c r="W6" s="55"/>
      <c r="X6" s="64"/>
      <c r="Y6" s="58">
        <v>741.65</v>
      </c>
      <c r="Z6" s="58">
        <v>500</v>
      </c>
      <c r="AA6" s="59">
        <v>200</v>
      </c>
      <c r="AB6" s="58">
        <v>839.66</v>
      </c>
      <c r="AC6" s="58">
        <v>700</v>
      </c>
      <c r="AD6" s="58">
        <v>90</v>
      </c>
      <c r="AE6" s="58">
        <v>190</v>
      </c>
      <c r="AF6" s="58">
        <v>1600</v>
      </c>
      <c r="AG6" s="58">
        <v>500</v>
      </c>
      <c r="AH6" s="58">
        <v>400</v>
      </c>
      <c r="AI6" s="58">
        <v>1000</v>
      </c>
      <c r="AJ6" s="58">
        <v>250</v>
      </c>
      <c r="AK6" s="58">
        <v>150</v>
      </c>
      <c r="AL6" s="58">
        <v>695</v>
      </c>
      <c r="AM6" s="58">
        <v>225</v>
      </c>
      <c r="AN6" s="58">
        <v>750</v>
      </c>
      <c r="AO6" s="58">
        <v>100</v>
      </c>
      <c r="AP6" s="58">
        <v>1100</v>
      </c>
      <c r="AQ6" s="58">
        <v>0</v>
      </c>
      <c r="AR6" s="58">
        <v>140</v>
      </c>
      <c r="AS6" s="58">
        <v>500</v>
      </c>
      <c r="AT6" s="58">
        <v>800</v>
      </c>
      <c r="AU6" s="58">
        <v>244.58</v>
      </c>
      <c r="AV6" s="58">
        <v>540.96</v>
      </c>
      <c r="AW6" s="58">
        <v>5640.47</v>
      </c>
      <c r="AX6" s="58">
        <v>600</v>
      </c>
      <c r="AY6" s="58">
        <v>380.72</v>
      </c>
      <c r="AZ6" s="58"/>
      <c r="BA6" s="60"/>
      <c r="BB6" s="58">
        <v>0</v>
      </c>
      <c r="BC6" s="58">
        <v>160</v>
      </c>
      <c r="BD6" s="6"/>
      <c r="BE6" s="1"/>
      <c r="BF6" s="1"/>
    </row>
    <row r="7" spans="1:58" x14ac:dyDescent="0.2">
      <c r="A7" s="14"/>
      <c r="B7" s="12"/>
      <c r="C7" s="1"/>
      <c r="D7" s="26"/>
      <c r="E7" s="26"/>
      <c r="F7" s="26"/>
      <c r="G7" s="26"/>
      <c r="H7" s="16"/>
      <c r="I7" s="16"/>
      <c r="J7" s="16"/>
      <c r="K7" s="16"/>
      <c r="L7" s="26"/>
      <c r="M7" s="26"/>
      <c r="N7" s="31"/>
      <c r="O7" s="40"/>
      <c r="P7" s="36"/>
      <c r="Q7" s="29"/>
      <c r="R7" s="29"/>
      <c r="S7" s="29"/>
      <c r="T7" s="29"/>
      <c r="U7" s="29"/>
      <c r="V7" s="29"/>
      <c r="W7" s="28"/>
      <c r="X7" s="28"/>
      <c r="Y7" s="45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7"/>
      <c r="AP7" s="47"/>
      <c r="AQ7" s="48"/>
      <c r="AR7" s="48"/>
      <c r="AS7" s="48"/>
      <c r="AT7" s="46"/>
      <c r="AU7" s="48"/>
      <c r="AV7" s="48"/>
      <c r="AW7" s="46"/>
      <c r="AX7" s="46"/>
      <c r="AY7" s="46"/>
      <c r="AZ7" s="46"/>
      <c r="BA7" s="46"/>
      <c r="BB7" s="46"/>
      <c r="BC7" s="46"/>
      <c r="BD7" s="6"/>
      <c r="BE7" s="1"/>
      <c r="BF7" s="1"/>
    </row>
    <row r="8" spans="1:58" x14ac:dyDescent="0.2">
      <c r="A8" s="14" t="s">
        <v>4</v>
      </c>
      <c r="B8" s="12" t="s">
        <v>5</v>
      </c>
      <c r="C8" s="1" t="s">
        <v>6</v>
      </c>
      <c r="D8" s="26" t="s">
        <v>7</v>
      </c>
      <c r="E8" s="26"/>
      <c r="F8" s="26" t="s">
        <v>8</v>
      </c>
      <c r="G8" s="26" t="s">
        <v>8</v>
      </c>
      <c r="H8" s="16"/>
      <c r="I8" s="16"/>
      <c r="J8" s="16"/>
      <c r="K8" s="16"/>
      <c r="L8" s="26"/>
      <c r="M8" s="26"/>
      <c r="N8" s="31"/>
      <c r="O8" s="40"/>
      <c r="P8" s="36"/>
      <c r="Q8" s="29"/>
      <c r="R8" s="29"/>
      <c r="S8" s="29"/>
      <c r="T8" s="29"/>
      <c r="U8" s="29"/>
      <c r="V8" s="29"/>
      <c r="W8" s="28"/>
      <c r="X8" s="28"/>
      <c r="Y8" s="45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7"/>
      <c r="AP8" s="47"/>
      <c r="AQ8" s="48"/>
      <c r="AR8" s="48"/>
      <c r="AS8" s="48"/>
      <c r="AT8" s="46"/>
      <c r="AU8" s="48"/>
      <c r="AV8" s="48"/>
      <c r="AW8" s="46"/>
      <c r="AX8" s="46"/>
      <c r="AY8" s="46"/>
      <c r="AZ8" s="46"/>
      <c r="BA8" s="46"/>
      <c r="BB8" s="46"/>
      <c r="BC8" s="46"/>
      <c r="BD8" s="6"/>
      <c r="BE8" s="1"/>
      <c r="BF8" s="1"/>
    </row>
    <row r="9" spans="1:58" x14ac:dyDescent="0.2">
      <c r="A9" s="14"/>
      <c r="B9" s="12" t="s">
        <v>22</v>
      </c>
      <c r="C9" s="1"/>
      <c r="D9" s="26" t="s">
        <v>23</v>
      </c>
      <c r="E9" s="26"/>
      <c r="F9" s="26" t="s">
        <v>155</v>
      </c>
      <c r="G9" s="26" t="s">
        <v>156</v>
      </c>
      <c r="H9" s="16"/>
      <c r="I9" s="16"/>
      <c r="J9" s="16"/>
      <c r="K9" s="16"/>
      <c r="L9" s="26"/>
      <c r="M9" s="26"/>
      <c r="N9" s="31"/>
      <c r="O9" s="40"/>
      <c r="P9" s="36"/>
      <c r="Q9" s="29"/>
      <c r="R9" s="29"/>
      <c r="S9" s="29"/>
      <c r="T9" s="29"/>
      <c r="U9" s="29"/>
      <c r="V9" s="29"/>
      <c r="W9" s="28"/>
      <c r="X9" s="28"/>
      <c r="Y9" s="45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7"/>
      <c r="AP9" s="47"/>
      <c r="AQ9" s="48"/>
      <c r="AR9" s="48"/>
      <c r="AS9" s="48"/>
      <c r="AT9" s="46"/>
      <c r="AU9" s="48"/>
      <c r="AV9" s="48"/>
      <c r="AW9" s="46"/>
      <c r="AX9" s="46"/>
      <c r="AY9" s="46"/>
      <c r="AZ9" s="46"/>
      <c r="BA9" s="46"/>
      <c r="BB9" s="46"/>
      <c r="BC9" s="46"/>
      <c r="BD9" s="6"/>
      <c r="BE9" s="1"/>
      <c r="BF9" s="1"/>
    </row>
    <row r="10" spans="1:58" x14ac:dyDescent="0.2">
      <c r="C10" s="5"/>
      <c r="D10" s="19">
        <f t="shared" ref="D10:K10" si="1">SUM(D11:D695)</f>
        <v>12948.710000000005</v>
      </c>
      <c r="E10" s="19">
        <f>SUM(E11:E695)</f>
        <v>8706.4100000000017</v>
      </c>
      <c r="F10" s="19">
        <f t="shared" si="1"/>
        <v>16541.360000000004</v>
      </c>
      <c r="G10" s="19">
        <f>SUM(G11:G695)</f>
        <v>18182.169999999998</v>
      </c>
      <c r="H10" s="19">
        <f t="shared" si="1"/>
        <v>3592.6500000000033</v>
      </c>
      <c r="I10" s="19">
        <f t="shared" si="1"/>
        <v>0</v>
      </c>
      <c r="J10" s="19">
        <f t="shared" si="1"/>
        <v>9475.7600000000039</v>
      </c>
      <c r="K10" s="19">
        <f t="shared" si="1"/>
        <v>0</v>
      </c>
      <c r="P10" s="19">
        <f t="shared" ref="P10:BC10" si="2">SUM(P11:P695)</f>
        <v>15682.5</v>
      </c>
      <c r="Q10" s="19">
        <f t="shared" si="2"/>
        <v>0</v>
      </c>
      <c r="R10" s="19">
        <f t="shared" si="2"/>
        <v>47.149999999999991</v>
      </c>
      <c r="S10" s="19">
        <f t="shared" si="2"/>
        <v>283.13</v>
      </c>
      <c r="T10" s="19">
        <f t="shared" si="2"/>
        <v>252.61</v>
      </c>
      <c r="U10" s="19">
        <f t="shared" si="2"/>
        <v>290.14</v>
      </c>
      <c r="V10" s="19">
        <f t="shared" si="2"/>
        <v>18168</v>
      </c>
      <c r="W10" s="19">
        <f t="shared" si="2"/>
        <v>0</v>
      </c>
      <c r="X10" s="19">
        <f t="shared" si="2"/>
        <v>17.5</v>
      </c>
      <c r="Y10" s="19">
        <f t="shared" si="2"/>
        <v>784.64</v>
      </c>
      <c r="Z10" s="19">
        <f t="shared" si="2"/>
        <v>417.09000000000003</v>
      </c>
      <c r="AA10" s="19">
        <f t="shared" si="2"/>
        <v>190.93</v>
      </c>
      <c r="AB10" s="19">
        <f t="shared" si="2"/>
        <v>817.5</v>
      </c>
      <c r="AC10" s="19">
        <f t="shared" si="2"/>
        <v>710.5</v>
      </c>
      <c r="AD10" s="19">
        <f t="shared" si="2"/>
        <v>0</v>
      </c>
      <c r="AE10" s="19">
        <f t="shared" si="2"/>
        <v>177.6</v>
      </c>
      <c r="AF10" s="19">
        <f>SUM(AF11:AF695)</f>
        <v>1157</v>
      </c>
      <c r="AG10" s="19">
        <f>SUM(AG11:AG695)</f>
        <v>50.47</v>
      </c>
      <c r="AH10" s="19">
        <f>SUM(AH11:AH695)</f>
        <v>1.2</v>
      </c>
      <c r="AI10" s="19"/>
      <c r="AJ10" s="19">
        <f t="shared" si="2"/>
        <v>150</v>
      </c>
      <c r="AK10" s="19">
        <f t="shared" si="2"/>
        <v>225</v>
      </c>
      <c r="AL10" s="19">
        <f t="shared" si="2"/>
        <v>695</v>
      </c>
      <c r="AM10" s="19">
        <f t="shared" si="2"/>
        <v>225</v>
      </c>
      <c r="AN10" s="19">
        <f t="shared" si="2"/>
        <v>826.2</v>
      </c>
      <c r="AO10" s="19">
        <f t="shared" si="2"/>
        <v>0</v>
      </c>
      <c r="AP10" s="19">
        <f t="shared" si="2"/>
        <v>0</v>
      </c>
      <c r="AQ10" s="19">
        <f t="shared" si="2"/>
        <v>380.34000000000003</v>
      </c>
      <c r="AR10" s="19">
        <f t="shared" si="2"/>
        <v>175.32</v>
      </c>
      <c r="AS10" s="19">
        <f t="shared" si="2"/>
        <v>208.05</v>
      </c>
      <c r="AT10" s="19">
        <f t="shared" si="2"/>
        <v>397</v>
      </c>
      <c r="AU10" s="19">
        <f t="shared" si="2"/>
        <v>290.05</v>
      </c>
      <c r="AV10" s="19">
        <f t="shared" si="2"/>
        <v>232.23999999999998</v>
      </c>
      <c r="AW10" s="19">
        <f t="shared" si="2"/>
        <v>4860.4400000000014</v>
      </c>
      <c r="AX10" s="19">
        <f t="shared" si="2"/>
        <v>1125.6000000000001</v>
      </c>
      <c r="AY10" s="19">
        <f t="shared" si="2"/>
        <v>305</v>
      </c>
      <c r="AZ10" s="19">
        <f t="shared" si="2"/>
        <v>1397.3400000000001</v>
      </c>
      <c r="BA10" s="19">
        <f t="shared" si="2"/>
        <v>777.13</v>
      </c>
      <c r="BB10" s="19">
        <f t="shared" si="2"/>
        <v>0</v>
      </c>
      <c r="BC10" s="19">
        <f t="shared" si="2"/>
        <v>0</v>
      </c>
      <c r="BD10" s="3"/>
      <c r="BE10" s="7"/>
      <c r="BF10" s="7"/>
    </row>
    <row r="11" spans="1:58" x14ac:dyDescent="0.2">
      <c r="C11" s="18" t="s">
        <v>32</v>
      </c>
      <c r="F11" s="9"/>
      <c r="G11" s="9"/>
      <c r="L11" s="20">
        <v>15506.34</v>
      </c>
      <c r="M11" s="20">
        <v>0</v>
      </c>
      <c r="N11" s="20">
        <v>0</v>
      </c>
      <c r="O11" s="20">
        <v>0</v>
      </c>
      <c r="P11" s="37"/>
      <c r="Q11" s="8"/>
      <c r="AY11" s="9"/>
      <c r="AZ11" s="9"/>
      <c r="BA11" s="9"/>
      <c r="BB11" s="4"/>
      <c r="BC11" s="4"/>
      <c r="BD11" s="3"/>
      <c r="BE11" s="32"/>
      <c r="BF11" s="7"/>
    </row>
    <row r="12" spans="1:58" ht="25.5" x14ac:dyDescent="0.2">
      <c r="A12" s="13">
        <v>41000</v>
      </c>
      <c r="C12" s="61" t="s">
        <v>53</v>
      </c>
      <c r="F12" s="2">
        <v>7494.66</v>
      </c>
      <c r="H12" s="17">
        <f t="shared" ref="H12:H79" si="3">IF(D12&gt;0,((D12)*-1),(F12))</f>
        <v>7494.66</v>
      </c>
      <c r="J12" s="17">
        <f>IF(E12&gt;0,((E12)*-1),(G12))</f>
        <v>0</v>
      </c>
      <c r="L12" s="44">
        <f t="shared" ref="L12:O13" si="4">L11+H12</f>
        <v>23001</v>
      </c>
      <c r="M12" s="44">
        <f t="shared" si="4"/>
        <v>0</v>
      </c>
      <c r="N12" s="44">
        <f t="shared" si="4"/>
        <v>0</v>
      </c>
      <c r="O12" s="44">
        <f t="shared" si="4"/>
        <v>0</v>
      </c>
      <c r="P12" s="38">
        <v>7494.66</v>
      </c>
      <c r="BD12" s="33"/>
      <c r="BE12" s="32" t="str">
        <f t="shared" ref="BE12:BE59" si="5">IF((D12-F12)+(E12-G12)=(-P12-Q12-R12-S12-T12-U12-V12+W12+X12+Y12+Z12+AA12+AB12+AC12+AD12+AE12+AF12+AG12+AH12+AI12+AJ12+AK12+AL12+AM12+AN12+AO12+AP12+AQ12+AR12+AS12+AT12+AU12+AV12+AW12+AX12+AY12+AZ12+BA12+BB12+BC12),"-","ERROR")</f>
        <v>-</v>
      </c>
      <c r="BF12" s="7" t="str">
        <f t="shared" ref="BF12:BF59" si="6">IF((D12-F12)+(E12-G12)=(-H12-I12-J12-K12),"-","ERROR")</f>
        <v>-</v>
      </c>
    </row>
    <row r="13" spans="1:58" x14ac:dyDescent="0.2">
      <c r="A13" s="13">
        <v>41372</v>
      </c>
      <c r="B13" s="11">
        <v>300069</v>
      </c>
      <c r="C13" s="43" t="s">
        <v>77</v>
      </c>
      <c r="D13" s="2">
        <v>40</v>
      </c>
      <c r="H13" s="17">
        <f t="shared" si="3"/>
        <v>-40</v>
      </c>
      <c r="J13" s="17">
        <f t="shared" ref="J13:J80" si="7">IF(E13&gt;0,((E13)*-1),(G13))</f>
        <v>0</v>
      </c>
      <c r="L13" s="44">
        <f t="shared" si="4"/>
        <v>22961</v>
      </c>
      <c r="M13" s="10">
        <f t="shared" si="4"/>
        <v>0</v>
      </c>
      <c r="N13" s="10">
        <f t="shared" si="4"/>
        <v>0</v>
      </c>
      <c r="O13" s="42">
        <f t="shared" si="4"/>
        <v>0</v>
      </c>
      <c r="AR13" s="2">
        <v>40</v>
      </c>
      <c r="BE13" s="32" t="str">
        <f t="shared" si="5"/>
        <v>-</v>
      </c>
      <c r="BF13" s="7" t="str">
        <f t="shared" si="6"/>
        <v>-</v>
      </c>
    </row>
    <row r="14" spans="1:58" x14ac:dyDescent="0.2">
      <c r="A14" s="13">
        <v>41372</v>
      </c>
      <c r="B14" s="11">
        <v>300070</v>
      </c>
      <c r="C14" t="s">
        <v>78</v>
      </c>
      <c r="D14" s="2">
        <v>45</v>
      </c>
      <c r="H14" s="17">
        <f t="shared" si="3"/>
        <v>-45</v>
      </c>
      <c r="J14" s="17">
        <f t="shared" si="7"/>
        <v>0</v>
      </c>
      <c r="L14" s="44">
        <f t="shared" ref="L14:L50" si="8">L13+H14</f>
        <v>22916</v>
      </c>
      <c r="M14" s="10">
        <f t="shared" ref="M14:M50" si="9">M13+I14</f>
        <v>0</v>
      </c>
      <c r="N14" s="10">
        <f t="shared" ref="N14:N50" si="10">N13+J14</f>
        <v>0</v>
      </c>
      <c r="O14" s="42">
        <f t="shared" ref="O14:O50" si="11">O13+K14</f>
        <v>0</v>
      </c>
      <c r="AT14" s="2">
        <v>45</v>
      </c>
      <c r="BE14" s="32" t="str">
        <f t="shared" si="5"/>
        <v>-</v>
      </c>
      <c r="BF14" s="7" t="str">
        <f t="shared" si="6"/>
        <v>-</v>
      </c>
    </row>
    <row r="15" spans="1:58" x14ac:dyDescent="0.2">
      <c r="A15" s="13">
        <v>41372</v>
      </c>
      <c r="B15" s="11">
        <v>300071</v>
      </c>
      <c r="C15" t="s">
        <v>79</v>
      </c>
      <c r="D15" s="2">
        <v>12.5</v>
      </c>
      <c r="H15" s="17">
        <f t="shared" si="3"/>
        <v>-12.5</v>
      </c>
      <c r="J15" s="17">
        <f t="shared" si="7"/>
        <v>0</v>
      </c>
      <c r="L15" s="44">
        <f t="shared" si="8"/>
        <v>22903.5</v>
      </c>
      <c r="M15" s="10">
        <f t="shared" si="9"/>
        <v>0</v>
      </c>
      <c r="N15" s="10">
        <f t="shared" si="10"/>
        <v>0</v>
      </c>
      <c r="O15" s="42">
        <f t="shared" si="11"/>
        <v>0</v>
      </c>
      <c r="AB15" s="2">
        <v>12.5</v>
      </c>
      <c r="BE15" s="32" t="str">
        <f t="shared" si="5"/>
        <v>-</v>
      </c>
      <c r="BF15" s="7" t="str">
        <f t="shared" si="6"/>
        <v>-</v>
      </c>
    </row>
    <row r="16" spans="1:58" x14ac:dyDescent="0.2">
      <c r="A16" s="13">
        <v>41372</v>
      </c>
      <c r="B16" s="11">
        <v>300072</v>
      </c>
      <c r="C16" t="s">
        <v>80</v>
      </c>
      <c r="D16" s="2">
        <v>60</v>
      </c>
      <c r="H16" s="17">
        <f t="shared" si="3"/>
        <v>-60</v>
      </c>
      <c r="J16" s="17">
        <f t="shared" si="7"/>
        <v>0</v>
      </c>
      <c r="L16" s="44">
        <f t="shared" si="8"/>
        <v>22843.5</v>
      </c>
      <c r="M16" s="10">
        <f t="shared" si="9"/>
        <v>0</v>
      </c>
      <c r="N16" s="10">
        <f t="shared" si="10"/>
        <v>0</v>
      </c>
      <c r="O16" s="42">
        <f t="shared" si="11"/>
        <v>0</v>
      </c>
      <c r="AB16" s="2">
        <v>60</v>
      </c>
      <c r="BE16" s="32" t="str">
        <f t="shared" si="5"/>
        <v>-</v>
      </c>
      <c r="BF16" s="7" t="str">
        <f t="shared" si="6"/>
        <v>-</v>
      </c>
    </row>
    <row r="17" spans="1:58" x14ac:dyDescent="0.2">
      <c r="A17" s="13">
        <v>41372</v>
      </c>
      <c r="B17" s="11">
        <v>300073</v>
      </c>
      <c r="C17" t="s">
        <v>81</v>
      </c>
      <c r="D17" s="2">
        <v>314.95</v>
      </c>
      <c r="H17" s="17">
        <f t="shared" si="3"/>
        <v>-314.95</v>
      </c>
      <c r="J17" s="17">
        <f t="shared" si="7"/>
        <v>0</v>
      </c>
      <c r="L17" s="44">
        <f t="shared" si="8"/>
        <v>22528.55</v>
      </c>
      <c r="M17" s="10">
        <f t="shared" si="9"/>
        <v>0</v>
      </c>
      <c r="N17" s="10">
        <f t="shared" si="10"/>
        <v>0</v>
      </c>
      <c r="O17" s="42">
        <f t="shared" si="11"/>
        <v>0</v>
      </c>
      <c r="AW17" s="2">
        <v>314.95</v>
      </c>
      <c r="BE17" s="32" t="str">
        <f t="shared" si="5"/>
        <v>-</v>
      </c>
      <c r="BF17" s="7" t="str">
        <f t="shared" si="6"/>
        <v>-</v>
      </c>
    </row>
    <row r="18" spans="1:58" x14ac:dyDescent="0.2">
      <c r="A18" s="13">
        <v>41372</v>
      </c>
      <c r="B18" s="11">
        <v>300074</v>
      </c>
      <c r="C18" t="s">
        <v>82</v>
      </c>
      <c r="D18" s="2">
        <v>78.8</v>
      </c>
      <c r="H18" s="17">
        <f t="shared" si="3"/>
        <v>-78.8</v>
      </c>
      <c r="J18" s="17">
        <f t="shared" si="7"/>
        <v>0</v>
      </c>
      <c r="L18" s="44">
        <f t="shared" si="8"/>
        <v>22449.75</v>
      </c>
      <c r="M18" s="10">
        <f t="shared" si="9"/>
        <v>0</v>
      </c>
      <c r="N18" s="10">
        <f t="shared" si="10"/>
        <v>0</v>
      </c>
      <c r="O18" s="42">
        <f t="shared" si="11"/>
        <v>0</v>
      </c>
      <c r="AX18" s="2">
        <v>78.8</v>
      </c>
      <c r="BE18" s="32" t="str">
        <f t="shared" si="5"/>
        <v>-</v>
      </c>
      <c r="BF18" s="7" t="str">
        <f t="shared" si="6"/>
        <v>-</v>
      </c>
    </row>
    <row r="19" spans="1:58" x14ac:dyDescent="0.2">
      <c r="A19" s="13">
        <v>41372</v>
      </c>
      <c r="B19" s="11">
        <v>300075</v>
      </c>
      <c r="C19" t="s">
        <v>83</v>
      </c>
      <c r="D19" s="2">
        <v>15.6</v>
      </c>
      <c r="H19" s="17">
        <f t="shared" si="3"/>
        <v>-15.6</v>
      </c>
      <c r="J19" s="17">
        <f t="shared" si="7"/>
        <v>0</v>
      </c>
      <c r="L19" s="44">
        <f t="shared" si="8"/>
        <v>22434.15</v>
      </c>
      <c r="M19" s="10">
        <f t="shared" si="9"/>
        <v>0</v>
      </c>
      <c r="N19" s="10">
        <f t="shared" si="10"/>
        <v>0</v>
      </c>
      <c r="O19" s="42">
        <f t="shared" si="11"/>
        <v>0</v>
      </c>
      <c r="AV19" s="2">
        <v>15.6</v>
      </c>
      <c r="BE19" s="32" t="str">
        <f t="shared" si="5"/>
        <v>-</v>
      </c>
      <c r="BF19" s="7" t="str">
        <f t="shared" si="6"/>
        <v>-</v>
      </c>
    </row>
    <row r="20" spans="1:58" x14ac:dyDescent="0.2">
      <c r="A20" s="13">
        <v>41372</v>
      </c>
      <c r="B20" s="11">
        <v>300076</v>
      </c>
      <c r="C20" t="s">
        <v>84</v>
      </c>
      <c r="D20" s="2">
        <v>213.28</v>
      </c>
      <c r="H20" s="17">
        <f t="shared" si="3"/>
        <v>-213.28</v>
      </c>
      <c r="J20" s="17">
        <f t="shared" si="7"/>
        <v>0</v>
      </c>
      <c r="L20" s="44">
        <f t="shared" si="8"/>
        <v>22220.870000000003</v>
      </c>
      <c r="M20" s="10">
        <f t="shared" si="9"/>
        <v>0</v>
      </c>
      <c r="N20" s="10">
        <f t="shared" si="10"/>
        <v>0</v>
      </c>
      <c r="O20" s="42">
        <f t="shared" si="11"/>
        <v>0</v>
      </c>
      <c r="AU20" s="2">
        <v>195.05</v>
      </c>
      <c r="BA20" s="2">
        <v>18.23</v>
      </c>
      <c r="BE20" s="32" t="str">
        <f t="shared" si="5"/>
        <v>-</v>
      </c>
      <c r="BF20" s="7" t="str">
        <f t="shared" si="6"/>
        <v>-</v>
      </c>
    </row>
    <row r="21" spans="1:58" x14ac:dyDescent="0.2">
      <c r="A21" s="13">
        <v>41375</v>
      </c>
      <c r="C21" t="s">
        <v>85</v>
      </c>
      <c r="F21" s="2">
        <v>346.59</v>
      </c>
      <c r="H21" s="17">
        <f t="shared" si="3"/>
        <v>346.59</v>
      </c>
      <c r="J21" s="17">
        <f t="shared" si="7"/>
        <v>0</v>
      </c>
      <c r="L21" s="44">
        <f t="shared" si="8"/>
        <v>22567.460000000003</v>
      </c>
      <c r="M21" s="10">
        <f t="shared" si="9"/>
        <v>0</v>
      </c>
      <c r="N21" s="10">
        <f t="shared" si="10"/>
        <v>0</v>
      </c>
      <c r="O21" s="42">
        <f t="shared" si="11"/>
        <v>0</v>
      </c>
      <c r="P21" s="38">
        <v>346.59</v>
      </c>
      <c r="BE21" s="32" t="str">
        <f t="shared" si="5"/>
        <v>-</v>
      </c>
      <c r="BF21" s="7" t="str">
        <f t="shared" si="6"/>
        <v>-</v>
      </c>
    </row>
    <row r="22" spans="1:58" x14ac:dyDescent="0.2">
      <c r="A22" s="13">
        <v>41407</v>
      </c>
      <c r="B22" s="11">
        <v>300077</v>
      </c>
      <c r="C22" t="s">
        <v>86</v>
      </c>
      <c r="D22" s="2">
        <v>131.74</v>
      </c>
      <c r="H22" s="17">
        <f t="shared" si="3"/>
        <v>-131.74</v>
      </c>
      <c r="J22" s="17">
        <f t="shared" si="7"/>
        <v>0</v>
      </c>
      <c r="L22" s="44">
        <f t="shared" si="8"/>
        <v>22435.72</v>
      </c>
      <c r="M22" s="10">
        <f t="shared" si="9"/>
        <v>0</v>
      </c>
      <c r="N22" s="10">
        <f t="shared" si="10"/>
        <v>0</v>
      </c>
      <c r="O22" s="42">
        <f t="shared" si="11"/>
        <v>0</v>
      </c>
      <c r="AA22" s="2">
        <v>109.78</v>
      </c>
      <c r="BA22" s="2">
        <v>21.96</v>
      </c>
      <c r="BE22" s="32" t="str">
        <f t="shared" si="5"/>
        <v>-</v>
      </c>
      <c r="BF22" s="7" t="str">
        <f t="shared" si="6"/>
        <v>-</v>
      </c>
    </row>
    <row r="23" spans="1:58" x14ac:dyDescent="0.2">
      <c r="A23" s="13">
        <v>41407</v>
      </c>
      <c r="B23" s="11">
        <v>300078</v>
      </c>
      <c r="C23" t="s">
        <v>87</v>
      </c>
      <c r="D23" s="2">
        <v>85.2</v>
      </c>
      <c r="H23" s="17">
        <f t="shared" si="3"/>
        <v>-85.2</v>
      </c>
      <c r="J23" s="17">
        <f t="shared" si="7"/>
        <v>0</v>
      </c>
      <c r="L23" s="44">
        <f t="shared" si="8"/>
        <v>22350.52</v>
      </c>
      <c r="M23" s="10">
        <f t="shared" si="9"/>
        <v>0</v>
      </c>
      <c r="N23" s="10">
        <f t="shared" si="10"/>
        <v>0</v>
      </c>
      <c r="O23" s="42">
        <f t="shared" si="11"/>
        <v>0</v>
      </c>
      <c r="AT23" s="2">
        <v>71</v>
      </c>
      <c r="BA23" s="2">
        <v>14.2</v>
      </c>
      <c r="BE23" s="32" t="str">
        <f t="shared" si="5"/>
        <v>-</v>
      </c>
      <c r="BF23" s="7" t="str">
        <f t="shared" si="6"/>
        <v>-</v>
      </c>
    </row>
    <row r="24" spans="1:58" x14ac:dyDescent="0.2">
      <c r="A24" s="13">
        <v>42868</v>
      </c>
      <c r="B24" s="11">
        <v>300079</v>
      </c>
      <c r="C24" t="s">
        <v>80</v>
      </c>
      <c r="D24" s="2">
        <v>60</v>
      </c>
      <c r="H24" s="17">
        <f t="shared" si="3"/>
        <v>-60</v>
      </c>
      <c r="J24" s="17">
        <f t="shared" si="7"/>
        <v>0</v>
      </c>
      <c r="L24" s="44">
        <f t="shared" si="8"/>
        <v>22290.52</v>
      </c>
      <c r="M24" s="10">
        <f t="shared" si="9"/>
        <v>0</v>
      </c>
      <c r="N24" s="10">
        <f t="shared" si="10"/>
        <v>0</v>
      </c>
      <c r="O24" s="42">
        <f t="shared" si="11"/>
        <v>0</v>
      </c>
      <c r="AB24" s="2">
        <v>60</v>
      </c>
      <c r="BE24" s="32" t="str">
        <f t="shared" si="5"/>
        <v>-</v>
      </c>
      <c r="BF24" s="7" t="str">
        <f t="shared" si="6"/>
        <v>-</v>
      </c>
    </row>
    <row r="25" spans="1:58" x14ac:dyDescent="0.2">
      <c r="A25" s="13">
        <v>41407</v>
      </c>
      <c r="B25" s="11">
        <v>300080</v>
      </c>
      <c r="C25" t="s">
        <v>88</v>
      </c>
      <c r="D25" s="2">
        <v>315.14999999999998</v>
      </c>
      <c r="H25" s="17">
        <f t="shared" si="3"/>
        <v>-315.14999999999998</v>
      </c>
      <c r="J25" s="17">
        <f t="shared" si="7"/>
        <v>0</v>
      </c>
      <c r="L25" s="44">
        <f t="shared" si="8"/>
        <v>21975.37</v>
      </c>
      <c r="M25" s="10">
        <f t="shared" si="9"/>
        <v>0</v>
      </c>
      <c r="N25" s="10">
        <f t="shared" si="10"/>
        <v>0</v>
      </c>
      <c r="O25" s="42">
        <f t="shared" si="11"/>
        <v>0</v>
      </c>
      <c r="AW25" s="2">
        <v>315.14999999999998</v>
      </c>
      <c r="BE25" s="32" t="str">
        <f t="shared" si="5"/>
        <v>-</v>
      </c>
      <c r="BF25" s="7" t="str">
        <f t="shared" si="6"/>
        <v>-</v>
      </c>
    </row>
    <row r="26" spans="1:58" x14ac:dyDescent="0.2">
      <c r="A26" s="13">
        <v>41407</v>
      </c>
      <c r="B26" s="11">
        <v>300080</v>
      </c>
      <c r="C26" t="s">
        <v>89</v>
      </c>
      <c r="D26" s="2">
        <v>21.4</v>
      </c>
      <c r="H26" s="17">
        <f t="shared" si="3"/>
        <v>-21.4</v>
      </c>
      <c r="J26" s="17">
        <f t="shared" si="7"/>
        <v>0</v>
      </c>
      <c r="L26" s="44">
        <f t="shared" si="8"/>
        <v>21953.969999999998</v>
      </c>
      <c r="M26" s="10">
        <f t="shared" si="9"/>
        <v>0</v>
      </c>
      <c r="N26" s="10">
        <f t="shared" si="10"/>
        <v>0</v>
      </c>
      <c r="O26" s="42">
        <f t="shared" si="11"/>
        <v>0</v>
      </c>
      <c r="AV26" s="2">
        <v>21.4</v>
      </c>
      <c r="BE26" s="32" t="str">
        <f t="shared" si="5"/>
        <v>-</v>
      </c>
      <c r="BF26" s="7" t="str">
        <f t="shared" si="6"/>
        <v>-</v>
      </c>
    </row>
    <row r="27" spans="1:58" x14ac:dyDescent="0.2">
      <c r="A27" s="13">
        <v>41407</v>
      </c>
      <c r="B27" s="11">
        <v>300081</v>
      </c>
      <c r="C27" t="s">
        <v>90</v>
      </c>
      <c r="D27" s="2">
        <v>28.8</v>
      </c>
      <c r="H27" s="17">
        <f t="shared" si="3"/>
        <v>-28.8</v>
      </c>
      <c r="J27" s="17">
        <f t="shared" si="7"/>
        <v>0</v>
      </c>
      <c r="L27" s="44">
        <f t="shared" si="8"/>
        <v>21925.17</v>
      </c>
      <c r="M27" s="10">
        <f t="shared" si="9"/>
        <v>0</v>
      </c>
      <c r="N27" s="10">
        <f t="shared" si="10"/>
        <v>0</v>
      </c>
      <c r="O27" s="42">
        <f t="shared" si="11"/>
        <v>0</v>
      </c>
      <c r="AC27" s="2">
        <v>28.8</v>
      </c>
      <c r="BE27" s="32" t="str">
        <f t="shared" si="5"/>
        <v>-</v>
      </c>
      <c r="BF27" s="7" t="str">
        <f t="shared" si="6"/>
        <v>-</v>
      </c>
    </row>
    <row r="28" spans="1:58" x14ac:dyDescent="0.2">
      <c r="A28" s="13">
        <v>41407</v>
      </c>
      <c r="B28" s="11">
        <v>300082</v>
      </c>
      <c r="C28" t="s">
        <v>82</v>
      </c>
      <c r="D28" s="2">
        <v>85.8</v>
      </c>
      <c r="H28" s="17">
        <f t="shared" si="3"/>
        <v>-85.8</v>
      </c>
      <c r="J28" s="17">
        <f t="shared" si="7"/>
        <v>0</v>
      </c>
      <c r="L28" s="44">
        <f t="shared" si="8"/>
        <v>21839.37</v>
      </c>
      <c r="M28" s="10">
        <f t="shared" si="9"/>
        <v>0</v>
      </c>
      <c r="N28" s="10">
        <f t="shared" si="10"/>
        <v>0</v>
      </c>
      <c r="O28" s="42">
        <f t="shared" si="11"/>
        <v>0</v>
      </c>
      <c r="AE28" s="2">
        <v>7.2</v>
      </c>
      <c r="AX28" s="2">
        <v>78.599999999999994</v>
      </c>
      <c r="BE28" s="32" t="str">
        <f t="shared" si="5"/>
        <v>-</v>
      </c>
      <c r="BF28" s="7" t="str">
        <f t="shared" si="6"/>
        <v>-</v>
      </c>
    </row>
    <row r="29" spans="1:58" x14ac:dyDescent="0.2">
      <c r="A29" s="13">
        <v>41407</v>
      </c>
      <c r="B29" s="11">
        <v>300083</v>
      </c>
      <c r="C29" t="s">
        <v>91</v>
      </c>
      <c r="D29" s="2">
        <v>43.2</v>
      </c>
      <c r="H29" s="17">
        <f t="shared" si="3"/>
        <v>-43.2</v>
      </c>
      <c r="J29" s="17">
        <f t="shared" si="7"/>
        <v>0</v>
      </c>
      <c r="L29" s="44">
        <f t="shared" si="8"/>
        <v>21796.17</v>
      </c>
      <c r="M29" s="10">
        <f t="shared" si="9"/>
        <v>0</v>
      </c>
      <c r="N29" s="10">
        <f t="shared" si="10"/>
        <v>0</v>
      </c>
      <c r="O29" s="42">
        <f t="shared" si="11"/>
        <v>0</v>
      </c>
      <c r="AT29" s="2">
        <v>36</v>
      </c>
      <c r="BA29" s="2">
        <v>7.2</v>
      </c>
      <c r="BE29" s="32" t="str">
        <f t="shared" si="5"/>
        <v>-</v>
      </c>
      <c r="BF29" s="7" t="str">
        <f t="shared" si="6"/>
        <v>-</v>
      </c>
    </row>
    <row r="30" spans="1:58" x14ac:dyDescent="0.2">
      <c r="A30" s="13">
        <v>41407</v>
      </c>
      <c r="B30" s="11">
        <v>300084</v>
      </c>
      <c r="C30" t="s">
        <v>92</v>
      </c>
      <c r="D30" s="2">
        <v>675.35</v>
      </c>
      <c r="H30" s="17">
        <f t="shared" si="3"/>
        <v>-675.35</v>
      </c>
      <c r="J30" s="17">
        <f t="shared" si="7"/>
        <v>0</v>
      </c>
      <c r="L30" s="44">
        <f t="shared" si="8"/>
        <v>21120.82</v>
      </c>
      <c r="M30" s="10">
        <f t="shared" si="9"/>
        <v>0</v>
      </c>
      <c r="N30" s="10">
        <f t="shared" si="10"/>
        <v>0</v>
      </c>
      <c r="O30" s="42">
        <f t="shared" si="11"/>
        <v>0</v>
      </c>
      <c r="Y30" s="2">
        <v>675.35</v>
      </c>
      <c r="BE30" s="32" t="str">
        <f t="shared" si="5"/>
        <v>-</v>
      </c>
      <c r="BF30" s="7" t="str">
        <f t="shared" si="6"/>
        <v>-</v>
      </c>
    </row>
    <row r="31" spans="1:58" x14ac:dyDescent="0.2">
      <c r="A31" s="13">
        <v>41407</v>
      </c>
      <c r="C31" t="s">
        <v>93</v>
      </c>
      <c r="F31" s="75"/>
      <c r="G31" s="2">
        <v>500</v>
      </c>
      <c r="H31" s="17">
        <f t="shared" si="3"/>
        <v>0</v>
      </c>
      <c r="J31" s="17">
        <f t="shared" si="7"/>
        <v>500</v>
      </c>
      <c r="L31" s="44">
        <f t="shared" si="8"/>
        <v>21120.82</v>
      </c>
      <c r="M31" s="10">
        <f t="shared" si="9"/>
        <v>0</v>
      </c>
      <c r="N31" s="10">
        <f t="shared" si="10"/>
        <v>500</v>
      </c>
      <c r="O31" s="42">
        <f t="shared" si="11"/>
        <v>0</v>
      </c>
      <c r="V31" s="2">
        <v>500</v>
      </c>
      <c r="BE31" s="32" t="str">
        <f t="shared" si="5"/>
        <v>-</v>
      </c>
      <c r="BF31" s="7" t="str">
        <f t="shared" si="6"/>
        <v>-</v>
      </c>
    </row>
    <row r="32" spans="1:58" x14ac:dyDescent="0.2">
      <c r="A32" s="13">
        <v>41407</v>
      </c>
      <c r="C32" t="s">
        <v>157</v>
      </c>
      <c r="F32" s="9">
        <v>44.38</v>
      </c>
      <c r="H32" s="17">
        <f t="shared" si="3"/>
        <v>44.38</v>
      </c>
      <c r="J32" s="17">
        <f t="shared" si="7"/>
        <v>0</v>
      </c>
      <c r="L32" s="44">
        <f t="shared" ref="L32:O33" si="12">L31+H32</f>
        <v>21165.200000000001</v>
      </c>
      <c r="M32" s="10">
        <f t="shared" si="12"/>
        <v>0</v>
      </c>
      <c r="N32" s="10">
        <f t="shared" si="12"/>
        <v>500</v>
      </c>
      <c r="O32" s="42">
        <f t="shared" si="12"/>
        <v>0</v>
      </c>
      <c r="U32" s="2">
        <v>44.38</v>
      </c>
      <c r="BE32" s="32" t="str">
        <f>IF((D32-F32)+(E32-G32)=(-P32-Q32-R32-S32-T32-U32-V32+W32+X32+Y32+Z32+AA32+AB32+AC32+AD32+AE32+AF32+AG32+AH32+AI32+AJ32+AK32+AL32+AM32+AN32+AO32+AP32+AQ32+AR32+AS32+AT32+AU32+AV32+AW32+AX32+AY32+AZ32+BA32+BB32+BC32),"-","ERROR")</f>
        <v>-</v>
      </c>
      <c r="BF32" s="7" t="str">
        <f>IF((D32-F32)+(E32-G32)=(-H32-I32-J32-K32),"-","ERROR")</f>
        <v>-</v>
      </c>
    </row>
    <row r="33" spans="1:58" x14ac:dyDescent="0.2">
      <c r="A33" s="13">
        <v>41407</v>
      </c>
      <c r="C33" t="s">
        <v>101</v>
      </c>
      <c r="D33" s="2">
        <v>44.38</v>
      </c>
      <c r="F33" s="9"/>
      <c r="H33" s="17">
        <f t="shared" si="3"/>
        <v>-44.38</v>
      </c>
      <c r="J33" s="17">
        <f t="shared" si="7"/>
        <v>0</v>
      </c>
      <c r="L33" s="44">
        <f t="shared" si="12"/>
        <v>21120.82</v>
      </c>
      <c r="M33" s="10">
        <f t="shared" si="12"/>
        <v>0</v>
      </c>
      <c r="N33" s="10">
        <f t="shared" si="12"/>
        <v>500</v>
      </c>
      <c r="O33" s="42">
        <f t="shared" si="12"/>
        <v>0</v>
      </c>
      <c r="AV33" s="2">
        <v>36.979999999999997</v>
      </c>
      <c r="BA33" s="2">
        <v>7.4</v>
      </c>
      <c r="BE33" s="32" t="str">
        <f>IF((D33-F33)+(E33-G33)=(-P33-Q33-R33-S33-T33-U33-V33+W33+X33+Y33+Z33+AA33+AB33+AC33+AD33+AE33+AF33+AG33+AH33+AI33+AJ33+AK33+AL33+AM33+AN33+AO33+AP33+AQ33+AR33+AS33+AT33+AU33+AV33+AW33+AX33+AY33+AZ33+BA33+BB33+BC33),"-","ERROR")</f>
        <v>-</v>
      </c>
      <c r="BF33" s="7" t="str">
        <f>IF((D33-F33)+(E33-G33)=(-H33-I33-J33-K33),"-","ERROR")</f>
        <v>-</v>
      </c>
    </row>
    <row r="34" spans="1:58" x14ac:dyDescent="0.2">
      <c r="A34" s="13">
        <v>41411</v>
      </c>
      <c r="C34" t="s">
        <v>94</v>
      </c>
      <c r="F34" s="2">
        <v>10</v>
      </c>
      <c r="H34" s="17">
        <f t="shared" si="3"/>
        <v>10</v>
      </c>
      <c r="J34" s="17">
        <f t="shared" si="7"/>
        <v>0</v>
      </c>
      <c r="L34" s="44">
        <f>L31+H34</f>
        <v>21130.82</v>
      </c>
      <c r="M34" s="10">
        <f>M31+I34</f>
        <v>0</v>
      </c>
      <c r="N34" s="10">
        <f>N31+J34</f>
        <v>500</v>
      </c>
      <c r="O34" s="42">
        <f>O31+K34</f>
        <v>0</v>
      </c>
      <c r="T34" s="2">
        <v>10</v>
      </c>
      <c r="BE34" s="32" t="str">
        <f t="shared" si="5"/>
        <v>-</v>
      </c>
      <c r="BF34" s="7" t="str">
        <f t="shared" si="6"/>
        <v>-</v>
      </c>
    </row>
    <row r="35" spans="1:58" x14ac:dyDescent="0.2">
      <c r="A35" s="13">
        <v>41435</v>
      </c>
      <c r="B35" s="11">
        <v>300085</v>
      </c>
      <c r="C35" t="s">
        <v>90</v>
      </c>
      <c r="D35" s="2">
        <v>64.75</v>
      </c>
      <c r="H35" s="17">
        <f t="shared" si="3"/>
        <v>-64.75</v>
      </c>
      <c r="J35" s="17">
        <f t="shared" si="7"/>
        <v>0</v>
      </c>
      <c r="L35" s="44">
        <f t="shared" si="8"/>
        <v>21066.07</v>
      </c>
      <c r="M35" s="10">
        <f t="shared" si="9"/>
        <v>0</v>
      </c>
      <c r="N35" s="10">
        <f t="shared" si="10"/>
        <v>500</v>
      </c>
      <c r="O35" s="42">
        <f t="shared" si="11"/>
        <v>0</v>
      </c>
      <c r="AC35" s="2">
        <v>64.75</v>
      </c>
      <c r="BE35" s="32" t="str">
        <f t="shared" si="5"/>
        <v>-</v>
      </c>
      <c r="BF35" s="7" t="str">
        <f t="shared" si="6"/>
        <v>-</v>
      </c>
    </row>
    <row r="36" spans="1:58" x14ac:dyDescent="0.2">
      <c r="A36" s="13">
        <v>41435</v>
      </c>
      <c r="B36" s="11">
        <v>300086</v>
      </c>
      <c r="C36" t="s">
        <v>95</v>
      </c>
      <c r="D36" s="2">
        <v>325.48</v>
      </c>
      <c r="H36" s="17">
        <f t="shared" si="3"/>
        <v>-325.48</v>
      </c>
      <c r="J36" s="17">
        <f t="shared" si="7"/>
        <v>0</v>
      </c>
      <c r="L36" s="44">
        <f t="shared" si="8"/>
        <v>20740.59</v>
      </c>
      <c r="M36" s="10">
        <f t="shared" si="9"/>
        <v>0</v>
      </c>
      <c r="N36" s="10">
        <f t="shared" si="10"/>
        <v>500</v>
      </c>
      <c r="O36" s="42">
        <f t="shared" si="11"/>
        <v>0</v>
      </c>
      <c r="AW36" s="2">
        <v>325.48</v>
      </c>
      <c r="BE36" s="32" t="str">
        <f t="shared" si="5"/>
        <v>-</v>
      </c>
      <c r="BF36" s="7" t="str">
        <f t="shared" si="6"/>
        <v>-</v>
      </c>
    </row>
    <row r="37" spans="1:58" x14ac:dyDescent="0.2">
      <c r="A37" s="13">
        <v>41435</v>
      </c>
      <c r="B37" s="11">
        <v>300087</v>
      </c>
      <c r="C37" t="s">
        <v>96</v>
      </c>
      <c r="D37" s="75"/>
      <c r="E37" s="2">
        <v>5.3</v>
      </c>
      <c r="H37" s="17">
        <f t="shared" si="3"/>
        <v>0</v>
      </c>
      <c r="J37" s="17">
        <f t="shared" si="7"/>
        <v>-5.3</v>
      </c>
      <c r="L37" s="44">
        <f t="shared" si="8"/>
        <v>20740.59</v>
      </c>
      <c r="M37" s="10">
        <f t="shared" si="9"/>
        <v>0</v>
      </c>
      <c r="N37" s="10">
        <f t="shared" si="10"/>
        <v>494.7</v>
      </c>
      <c r="O37" s="42">
        <f t="shared" si="11"/>
        <v>0</v>
      </c>
      <c r="AF37" s="2">
        <v>5.3</v>
      </c>
      <c r="BE37" s="32" t="str">
        <f t="shared" si="5"/>
        <v>-</v>
      </c>
      <c r="BF37" s="7" t="str">
        <f t="shared" si="6"/>
        <v>-</v>
      </c>
    </row>
    <row r="38" spans="1:58" x14ac:dyDescent="0.2">
      <c r="A38" s="13">
        <v>41435</v>
      </c>
      <c r="B38" s="11">
        <v>300088</v>
      </c>
      <c r="C38" t="s">
        <v>82</v>
      </c>
      <c r="D38" s="2">
        <v>98.6</v>
      </c>
      <c r="H38" s="17">
        <f t="shared" si="3"/>
        <v>-98.6</v>
      </c>
      <c r="J38" s="17">
        <f t="shared" si="7"/>
        <v>0</v>
      </c>
      <c r="L38" s="44">
        <f t="shared" si="8"/>
        <v>20641.990000000002</v>
      </c>
      <c r="M38" s="10">
        <f t="shared" si="9"/>
        <v>0</v>
      </c>
      <c r="N38" s="10">
        <f t="shared" si="10"/>
        <v>494.7</v>
      </c>
      <c r="O38" s="42">
        <f t="shared" si="11"/>
        <v>0</v>
      </c>
      <c r="AE38" s="2">
        <v>16</v>
      </c>
      <c r="AH38" s="2">
        <v>1.2</v>
      </c>
      <c r="AX38" s="2">
        <v>81.400000000000006</v>
      </c>
      <c r="BE38" s="32" t="str">
        <f t="shared" si="5"/>
        <v>-</v>
      </c>
      <c r="BF38" s="7" t="str">
        <f t="shared" si="6"/>
        <v>-</v>
      </c>
    </row>
    <row r="39" spans="1:58" x14ac:dyDescent="0.2">
      <c r="A39" s="13">
        <v>41435</v>
      </c>
      <c r="B39" s="11">
        <v>300089</v>
      </c>
      <c r="C39" t="s">
        <v>80</v>
      </c>
      <c r="D39" s="2">
        <v>60</v>
      </c>
      <c r="H39" s="17">
        <f t="shared" si="3"/>
        <v>-60</v>
      </c>
      <c r="J39" s="17">
        <f t="shared" si="7"/>
        <v>0</v>
      </c>
      <c r="L39" s="44">
        <f t="shared" si="8"/>
        <v>20581.990000000002</v>
      </c>
      <c r="M39" s="10">
        <f t="shared" si="9"/>
        <v>0</v>
      </c>
      <c r="N39" s="10">
        <f t="shared" si="10"/>
        <v>494.7</v>
      </c>
      <c r="O39" s="42">
        <f t="shared" si="11"/>
        <v>0</v>
      </c>
      <c r="AB39" s="2">
        <v>60</v>
      </c>
      <c r="BE39" s="32" t="str">
        <f t="shared" si="5"/>
        <v>-</v>
      </c>
      <c r="BF39" s="7" t="str">
        <f t="shared" si="6"/>
        <v>-</v>
      </c>
    </row>
    <row r="40" spans="1:58" x14ac:dyDescent="0.2">
      <c r="A40" s="13">
        <v>41435</v>
      </c>
      <c r="B40" s="11">
        <v>300090</v>
      </c>
      <c r="C40" t="s">
        <v>97</v>
      </c>
      <c r="D40" s="2">
        <v>40.520000000000003</v>
      </c>
      <c r="H40" s="17">
        <f t="shared" si="3"/>
        <v>-40.520000000000003</v>
      </c>
      <c r="J40" s="17">
        <f t="shared" si="7"/>
        <v>0</v>
      </c>
      <c r="L40" s="44">
        <f t="shared" si="8"/>
        <v>20541.47</v>
      </c>
      <c r="M40" s="10">
        <f t="shared" si="9"/>
        <v>0</v>
      </c>
      <c r="N40" s="10">
        <f t="shared" si="10"/>
        <v>494.7</v>
      </c>
      <c r="O40" s="42">
        <f t="shared" si="11"/>
        <v>0</v>
      </c>
      <c r="Y40" s="2">
        <v>40.520000000000003</v>
      </c>
      <c r="BE40" s="32" t="str">
        <f t="shared" si="5"/>
        <v>-</v>
      </c>
      <c r="BF40" s="7" t="str">
        <f t="shared" si="6"/>
        <v>-</v>
      </c>
    </row>
    <row r="41" spans="1:58" x14ac:dyDescent="0.2">
      <c r="A41" s="13">
        <v>41435</v>
      </c>
      <c r="B41" s="11">
        <v>300091</v>
      </c>
      <c r="C41" t="s">
        <v>89</v>
      </c>
      <c r="D41" s="2">
        <v>23.67</v>
      </c>
      <c r="H41" s="17">
        <f t="shared" si="3"/>
        <v>-23.67</v>
      </c>
      <c r="J41" s="17">
        <f t="shared" si="7"/>
        <v>0</v>
      </c>
      <c r="L41" s="44">
        <f t="shared" si="8"/>
        <v>20517.800000000003</v>
      </c>
      <c r="M41" s="10">
        <f t="shared" si="9"/>
        <v>0</v>
      </c>
      <c r="N41" s="10">
        <f t="shared" si="10"/>
        <v>494.7</v>
      </c>
      <c r="O41" s="42">
        <f t="shared" si="11"/>
        <v>0</v>
      </c>
      <c r="AG41" s="2">
        <v>18.47</v>
      </c>
      <c r="AV41" s="2">
        <v>5.2</v>
      </c>
      <c r="BE41" s="32" t="str">
        <f t="shared" si="5"/>
        <v>-</v>
      </c>
      <c r="BF41" s="7" t="str">
        <f t="shared" si="6"/>
        <v>-</v>
      </c>
    </row>
    <row r="42" spans="1:58" x14ac:dyDescent="0.2">
      <c r="A42" s="13">
        <v>41435</v>
      </c>
      <c r="B42" s="11">
        <v>300092</v>
      </c>
      <c r="C42" t="s">
        <v>98</v>
      </c>
      <c r="D42" s="2">
        <v>180</v>
      </c>
      <c r="H42" s="17">
        <f t="shared" si="3"/>
        <v>-180</v>
      </c>
      <c r="J42" s="17">
        <f t="shared" si="7"/>
        <v>0</v>
      </c>
      <c r="L42" s="44">
        <f t="shared" si="8"/>
        <v>20337.800000000003</v>
      </c>
      <c r="M42" s="10">
        <f t="shared" si="9"/>
        <v>0</v>
      </c>
      <c r="N42" s="10">
        <f t="shared" si="10"/>
        <v>494.7</v>
      </c>
      <c r="O42" s="42">
        <f t="shared" si="11"/>
        <v>0</v>
      </c>
      <c r="AY42" s="2">
        <v>180</v>
      </c>
      <c r="BE42" s="32" t="str">
        <f t="shared" si="5"/>
        <v>-</v>
      </c>
      <c r="BF42" s="7" t="str">
        <f t="shared" si="6"/>
        <v>-</v>
      </c>
    </row>
    <row r="43" spans="1:58" x14ac:dyDescent="0.2">
      <c r="A43" s="13">
        <v>41435</v>
      </c>
      <c r="B43" s="11">
        <v>300093</v>
      </c>
      <c r="C43" t="s">
        <v>99</v>
      </c>
      <c r="D43" s="2">
        <v>170</v>
      </c>
      <c r="H43" s="17">
        <f t="shared" si="3"/>
        <v>-170</v>
      </c>
      <c r="J43" s="17">
        <f t="shared" si="7"/>
        <v>0</v>
      </c>
      <c r="L43" s="44">
        <f t="shared" si="8"/>
        <v>20167.800000000003</v>
      </c>
      <c r="M43" s="10">
        <f t="shared" si="9"/>
        <v>0</v>
      </c>
      <c r="N43" s="10">
        <f t="shared" si="10"/>
        <v>494.7</v>
      </c>
      <c r="O43" s="42">
        <f t="shared" si="11"/>
        <v>0</v>
      </c>
      <c r="AL43" s="2">
        <v>120</v>
      </c>
      <c r="AM43" s="2">
        <v>50</v>
      </c>
      <c r="BE43" s="32" t="str">
        <f t="shared" si="5"/>
        <v>-</v>
      </c>
      <c r="BF43" s="7" t="str">
        <f t="shared" si="6"/>
        <v>-</v>
      </c>
    </row>
    <row r="44" spans="1:58" x14ac:dyDescent="0.2">
      <c r="A44" s="13">
        <v>41440</v>
      </c>
      <c r="C44" t="s">
        <v>100</v>
      </c>
      <c r="F44" s="2">
        <v>283.13</v>
      </c>
      <c r="H44" s="17">
        <f t="shared" si="3"/>
        <v>283.13</v>
      </c>
      <c r="J44" s="17">
        <f t="shared" si="7"/>
        <v>0</v>
      </c>
      <c r="L44" s="44">
        <f t="shared" si="8"/>
        <v>20450.930000000004</v>
      </c>
      <c r="M44" s="10">
        <f t="shared" si="9"/>
        <v>0</v>
      </c>
      <c r="N44" s="10">
        <f t="shared" si="10"/>
        <v>494.7</v>
      </c>
      <c r="O44" s="42">
        <f t="shared" si="11"/>
        <v>0</v>
      </c>
      <c r="S44" s="2">
        <v>283.13</v>
      </c>
      <c r="BE44" s="32" t="str">
        <f t="shared" si="5"/>
        <v>-</v>
      </c>
      <c r="BF44" s="7" t="str">
        <f t="shared" si="6"/>
        <v>-</v>
      </c>
    </row>
    <row r="45" spans="1:58" x14ac:dyDescent="0.2">
      <c r="A45" s="13">
        <v>41455</v>
      </c>
      <c r="C45" t="s">
        <v>102</v>
      </c>
      <c r="F45" s="2">
        <v>9.39</v>
      </c>
      <c r="H45" s="17">
        <f t="shared" si="3"/>
        <v>9.39</v>
      </c>
      <c r="J45" s="17">
        <f t="shared" si="7"/>
        <v>0</v>
      </c>
      <c r="L45" s="44">
        <f t="shared" si="8"/>
        <v>20460.320000000003</v>
      </c>
      <c r="M45" s="10">
        <f t="shared" si="9"/>
        <v>0</v>
      </c>
      <c r="N45" s="10">
        <f t="shared" si="10"/>
        <v>494.7</v>
      </c>
      <c r="O45" s="42">
        <f t="shared" si="11"/>
        <v>0</v>
      </c>
      <c r="R45" s="2">
        <v>9.39</v>
      </c>
      <c r="BE45" s="32" t="str">
        <f t="shared" si="5"/>
        <v>-</v>
      </c>
      <c r="BF45" s="7" t="str">
        <f t="shared" si="6"/>
        <v>-</v>
      </c>
    </row>
    <row r="46" spans="1:58" x14ac:dyDescent="0.2">
      <c r="A46" s="13">
        <v>41460</v>
      </c>
      <c r="B46" s="11">
        <v>300095</v>
      </c>
      <c r="C46" t="s">
        <v>103</v>
      </c>
      <c r="D46" s="2">
        <v>284.39999999999998</v>
      </c>
      <c r="H46" s="17">
        <f t="shared" si="3"/>
        <v>-284.39999999999998</v>
      </c>
      <c r="J46" s="17">
        <f t="shared" si="7"/>
        <v>0</v>
      </c>
      <c r="L46" s="44">
        <f t="shared" si="8"/>
        <v>20175.920000000002</v>
      </c>
      <c r="M46" s="10">
        <f t="shared" si="9"/>
        <v>0</v>
      </c>
      <c r="N46" s="10">
        <f t="shared" si="10"/>
        <v>494.7</v>
      </c>
      <c r="O46" s="42">
        <f t="shared" si="11"/>
        <v>0</v>
      </c>
      <c r="AQ46" s="2">
        <v>237</v>
      </c>
      <c r="BA46" s="2">
        <v>47.4</v>
      </c>
      <c r="BE46" s="32" t="str">
        <f t="shared" si="5"/>
        <v>-</v>
      </c>
      <c r="BF46" s="7" t="str">
        <f t="shared" si="6"/>
        <v>-</v>
      </c>
    </row>
    <row r="47" spans="1:58" x14ac:dyDescent="0.2">
      <c r="A47" s="13">
        <v>41460</v>
      </c>
      <c r="B47" s="11">
        <v>300096</v>
      </c>
      <c r="C47" t="s">
        <v>104</v>
      </c>
      <c r="D47" s="75"/>
      <c r="E47" s="2">
        <v>69.98</v>
      </c>
      <c r="H47" s="17">
        <f t="shared" si="3"/>
        <v>0</v>
      </c>
      <c r="J47" s="17">
        <f t="shared" si="7"/>
        <v>-69.98</v>
      </c>
      <c r="L47" s="44">
        <f t="shared" si="8"/>
        <v>20175.920000000002</v>
      </c>
      <c r="M47" s="10">
        <f t="shared" si="9"/>
        <v>0</v>
      </c>
      <c r="N47" s="10">
        <f t="shared" si="10"/>
        <v>424.71999999999997</v>
      </c>
      <c r="O47" s="42">
        <f t="shared" si="11"/>
        <v>0</v>
      </c>
      <c r="AW47" s="2">
        <v>69.98</v>
      </c>
      <c r="BE47" s="32" t="str">
        <f t="shared" si="5"/>
        <v>-</v>
      </c>
      <c r="BF47" s="7" t="str">
        <f t="shared" si="6"/>
        <v>-</v>
      </c>
    </row>
    <row r="48" spans="1:58" x14ac:dyDescent="0.2">
      <c r="A48" s="13">
        <v>41460</v>
      </c>
      <c r="B48" s="11">
        <v>300097</v>
      </c>
      <c r="C48" t="s">
        <v>105</v>
      </c>
      <c r="D48" s="2">
        <v>279.92</v>
      </c>
      <c r="H48" s="17">
        <f t="shared" si="3"/>
        <v>-279.92</v>
      </c>
      <c r="J48" s="17">
        <f t="shared" si="7"/>
        <v>0</v>
      </c>
      <c r="L48" s="44">
        <f t="shared" si="8"/>
        <v>19896.000000000004</v>
      </c>
      <c r="M48" s="10">
        <f t="shared" si="9"/>
        <v>0</v>
      </c>
      <c r="N48" s="10">
        <f t="shared" si="10"/>
        <v>424.71999999999997</v>
      </c>
      <c r="O48" s="42">
        <f t="shared" si="11"/>
        <v>0</v>
      </c>
      <c r="AW48" s="2">
        <v>279.92</v>
      </c>
      <c r="BE48" s="32" t="str">
        <f t="shared" si="5"/>
        <v>-</v>
      </c>
      <c r="BF48" s="7" t="str">
        <f t="shared" si="6"/>
        <v>-</v>
      </c>
    </row>
    <row r="49" spans="1:58" x14ac:dyDescent="0.2">
      <c r="A49" s="13">
        <v>41460</v>
      </c>
      <c r="B49" s="11">
        <v>300098</v>
      </c>
      <c r="C49" t="s">
        <v>106</v>
      </c>
      <c r="D49" s="75"/>
      <c r="E49" s="2">
        <v>157.19999999999999</v>
      </c>
      <c r="H49" s="17">
        <f t="shared" si="3"/>
        <v>0</v>
      </c>
      <c r="J49" s="17">
        <f t="shared" si="7"/>
        <v>-157.19999999999999</v>
      </c>
      <c r="L49" s="44">
        <f t="shared" si="8"/>
        <v>19896.000000000004</v>
      </c>
      <c r="M49" s="10">
        <f t="shared" si="9"/>
        <v>0</v>
      </c>
      <c r="N49" s="10">
        <f t="shared" si="10"/>
        <v>267.52</v>
      </c>
      <c r="O49" s="42">
        <f t="shared" si="11"/>
        <v>0</v>
      </c>
      <c r="AF49" s="2">
        <v>157.19999999999999</v>
      </c>
      <c r="BE49" s="32" t="str">
        <f t="shared" si="5"/>
        <v>-</v>
      </c>
      <c r="BF49" s="7" t="str">
        <f t="shared" si="6"/>
        <v>-</v>
      </c>
    </row>
    <row r="50" spans="1:58" x14ac:dyDescent="0.2">
      <c r="A50" s="13">
        <v>41460</v>
      </c>
      <c r="B50" s="11">
        <v>300099</v>
      </c>
      <c r="C50" t="s">
        <v>107</v>
      </c>
      <c r="D50" s="75"/>
      <c r="E50" s="2">
        <v>16.32</v>
      </c>
      <c r="H50" s="17">
        <f t="shared" si="3"/>
        <v>0</v>
      </c>
      <c r="J50" s="17">
        <f t="shared" si="7"/>
        <v>-16.32</v>
      </c>
      <c r="L50" s="44">
        <f t="shared" si="8"/>
        <v>19896.000000000004</v>
      </c>
      <c r="M50" s="10">
        <f t="shared" si="9"/>
        <v>0</v>
      </c>
      <c r="N50" s="10">
        <f t="shared" si="10"/>
        <v>251.2</v>
      </c>
      <c r="O50" s="42">
        <f t="shared" si="11"/>
        <v>0</v>
      </c>
      <c r="AX50" s="2">
        <v>16.32</v>
      </c>
      <c r="BE50" s="32" t="str">
        <f t="shared" si="5"/>
        <v>-</v>
      </c>
      <c r="BF50" s="7" t="str">
        <f t="shared" si="6"/>
        <v>-</v>
      </c>
    </row>
    <row r="51" spans="1:58" x14ac:dyDescent="0.2">
      <c r="A51" s="13">
        <v>41460</v>
      </c>
      <c r="B51" s="11">
        <v>300100</v>
      </c>
      <c r="C51" t="s">
        <v>108</v>
      </c>
      <c r="D51" s="2">
        <v>70.08</v>
      </c>
      <c r="H51" s="17">
        <f t="shared" si="3"/>
        <v>-70.08</v>
      </c>
      <c r="J51" s="17">
        <f t="shared" si="7"/>
        <v>0</v>
      </c>
      <c r="L51" s="44">
        <f t="shared" ref="L51:L72" si="13">L50+H51</f>
        <v>19825.920000000002</v>
      </c>
      <c r="M51" s="10">
        <f t="shared" ref="M51:M62" si="14">M50+I51</f>
        <v>0</v>
      </c>
      <c r="N51" s="10">
        <f t="shared" ref="N51:N62" si="15">N50+J51</f>
        <v>251.2</v>
      </c>
      <c r="O51" s="42">
        <f t="shared" ref="O51:O62" si="16">O50+K51</f>
        <v>0</v>
      </c>
      <c r="AX51" s="2">
        <v>70.08</v>
      </c>
      <c r="BE51" s="32" t="str">
        <f t="shared" si="5"/>
        <v>-</v>
      </c>
      <c r="BF51" s="7" t="str">
        <f t="shared" si="6"/>
        <v>-</v>
      </c>
    </row>
    <row r="52" spans="1:58" x14ac:dyDescent="0.2">
      <c r="A52" s="13">
        <v>41460</v>
      </c>
      <c r="B52" s="11">
        <v>300101</v>
      </c>
      <c r="C52" t="s">
        <v>80</v>
      </c>
      <c r="D52" s="2">
        <v>60</v>
      </c>
      <c r="H52" s="17">
        <f t="shared" si="3"/>
        <v>-60</v>
      </c>
      <c r="J52" s="17">
        <f t="shared" si="7"/>
        <v>0</v>
      </c>
      <c r="L52" s="44">
        <f t="shared" si="13"/>
        <v>19765.920000000002</v>
      </c>
      <c r="M52" s="10">
        <f t="shared" si="14"/>
        <v>0</v>
      </c>
      <c r="N52" s="10">
        <f t="shared" si="15"/>
        <v>251.2</v>
      </c>
      <c r="O52" s="42">
        <f t="shared" si="16"/>
        <v>0</v>
      </c>
      <c r="AB52" s="2">
        <v>60</v>
      </c>
      <c r="BE52" s="32" t="str">
        <f t="shared" si="5"/>
        <v>-</v>
      </c>
      <c r="BF52" s="7" t="str">
        <f t="shared" si="6"/>
        <v>-</v>
      </c>
    </row>
    <row r="53" spans="1:58" x14ac:dyDescent="0.2">
      <c r="A53" s="13">
        <v>41460</v>
      </c>
      <c r="B53" s="11">
        <v>300102</v>
      </c>
      <c r="C53" t="s">
        <v>109</v>
      </c>
      <c r="D53" s="2">
        <v>136.08000000000001</v>
      </c>
      <c r="H53" s="17">
        <f t="shared" si="3"/>
        <v>-136.08000000000001</v>
      </c>
      <c r="J53" s="17">
        <f t="shared" si="7"/>
        <v>0</v>
      </c>
      <c r="L53" s="44">
        <f t="shared" si="13"/>
        <v>19629.84</v>
      </c>
      <c r="M53" s="10">
        <f t="shared" si="14"/>
        <v>0</v>
      </c>
      <c r="N53" s="10">
        <f t="shared" si="15"/>
        <v>251.2</v>
      </c>
      <c r="O53" s="42">
        <f t="shared" si="16"/>
        <v>0</v>
      </c>
      <c r="Z53" s="2">
        <v>113.4</v>
      </c>
      <c r="BA53" s="2">
        <v>22.68</v>
      </c>
      <c r="BE53" s="32" t="str">
        <f t="shared" si="5"/>
        <v>-</v>
      </c>
      <c r="BF53" s="7" t="str">
        <f t="shared" si="6"/>
        <v>-</v>
      </c>
    </row>
    <row r="54" spans="1:58" x14ac:dyDescent="0.2">
      <c r="A54" s="13">
        <v>41460</v>
      </c>
      <c r="B54" s="11">
        <v>300103</v>
      </c>
      <c r="C54" t="s">
        <v>110</v>
      </c>
      <c r="D54" s="75"/>
      <c r="E54" s="2">
        <v>32</v>
      </c>
      <c r="H54" s="17">
        <f t="shared" si="3"/>
        <v>0</v>
      </c>
      <c r="J54" s="17">
        <f t="shared" si="7"/>
        <v>-32</v>
      </c>
      <c r="L54" s="44">
        <f t="shared" si="13"/>
        <v>19629.84</v>
      </c>
      <c r="M54" s="10">
        <f t="shared" si="14"/>
        <v>0</v>
      </c>
      <c r="N54" s="10">
        <f t="shared" si="15"/>
        <v>219.2</v>
      </c>
      <c r="O54" s="42">
        <f t="shared" si="16"/>
        <v>0</v>
      </c>
      <c r="AG54" s="2">
        <v>32</v>
      </c>
      <c r="BE54" s="32" t="str">
        <f t="shared" si="5"/>
        <v>-</v>
      </c>
      <c r="BF54" s="7" t="str">
        <f t="shared" si="6"/>
        <v>-</v>
      </c>
    </row>
    <row r="55" spans="1:58" x14ac:dyDescent="0.2">
      <c r="A55" s="13">
        <v>41460</v>
      </c>
      <c r="B55" s="11">
        <v>300104</v>
      </c>
      <c r="C55" t="s">
        <v>111</v>
      </c>
      <c r="D55" s="2">
        <v>13.8</v>
      </c>
      <c r="H55" s="17">
        <f t="shared" si="3"/>
        <v>-13.8</v>
      </c>
      <c r="J55" s="17">
        <f t="shared" si="7"/>
        <v>0</v>
      </c>
      <c r="L55" s="44">
        <f t="shared" si="13"/>
        <v>19616.04</v>
      </c>
      <c r="M55" s="10">
        <f t="shared" si="14"/>
        <v>0</v>
      </c>
      <c r="N55" s="10">
        <f t="shared" si="15"/>
        <v>219.2</v>
      </c>
      <c r="O55" s="42">
        <f t="shared" si="16"/>
        <v>0</v>
      </c>
      <c r="AV55" s="2">
        <v>13.8</v>
      </c>
      <c r="BE55" s="32" t="str">
        <f t="shared" si="5"/>
        <v>-</v>
      </c>
      <c r="BF55" s="7" t="str">
        <f t="shared" si="6"/>
        <v>-</v>
      </c>
    </row>
    <row r="56" spans="1:58" x14ac:dyDescent="0.2">
      <c r="A56" s="13">
        <v>41460</v>
      </c>
      <c r="B56" s="11">
        <v>300105</v>
      </c>
      <c r="C56" t="s">
        <v>99</v>
      </c>
      <c r="D56" s="2">
        <v>30</v>
      </c>
      <c r="H56" s="17">
        <f t="shared" si="3"/>
        <v>-30</v>
      </c>
      <c r="J56" s="17">
        <f t="shared" si="7"/>
        <v>0</v>
      </c>
      <c r="L56" s="44">
        <f t="shared" si="13"/>
        <v>19586.04</v>
      </c>
      <c r="M56" s="10">
        <f t="shared" si="14"/>
        <v>0</v>
      </c>
      <c r="N56" s="10">
        <f t="shared" si="15"/>
        <v>219.2</v>
      </c>
      <c r="O56" s="42">
        <f t="shared" si="16"/>
        <v>0</v>
      </c>
      <c r="AL56" s="2">
        <v>30</v>
      </c>
      <c r="BE56" s="32" t="str">
        <f t="shared" si="5"/>
        <v>-</v>
      </c>
      <c r="BF56" s="7" t="str">
        <f t="shared" si="6"/>
        <v>-</v>
      </c>
    </row>
    <row r="57" spans="1:58" x14ac:dyDescent="0.2">
      <c r="A57" s="13">
        <v>41463</v>
      </c>
      <c r="B57" s="11">
        <v>300106</v>
      </c>
      <c r="C57" t="s">
        <v>112</v>
      </c>
      <c r="D57" s="75"/>
      <c r="E57" s="2">
        <v>55</v>
      </c>
      <c r="H57" s="17">
        <f t="shared" si="3"/>
        <v>0</v>
      </c>
      <c r="J57" s="17">
        <f t="shared" si="7"/>
        <v>-55</v>
      </c>
      <c r="L57" s="44">
        <f t="shared" si="13"/>
        <v>19586.04</v>
      </c>
      <c r="M57" s="10">
        <f t="shared" si="14"/>
        <v>0</v>
      </c>
      <c r="N57" s="10">
        <f t="shared" si="15"/>
        <v>164.2</v>
      </c>
      <c r="O57" s="42">
        <f t="shared" si="16"/>
        <v>0</v>
      </c>
      <c r="AI57" s="2">
        <v>55</v>
      </c>
      <c r="BE57" s="32" t="str">
        <f t="shared" si="5"/>
        <v>-</v>
      </c>
      <c r="BF57" s="7" t="str">
        <f t="shared" si="6"/>
        <v>-</v>
      </c>
    </row>
    <row r="58" spans="1:58" x14ac:dyDescent="0.2">
      <c r="A58" s="13">
        <v>41463</v>
      </c>
      <c r="B58" s="11">
        <v>300107</v>
      </c>
      <c r="C58" t="s">
        <v>99</v>
      </c>
      <c r="D58" s="2">
        <v>95</v>
      </c>
      <c r="H58" s="17">
        <f t="shared" si="3"/>
        <v>-95</v>
      </c>
      <c r="J58" s="17">
        <f t="shared" si="7"/>
        <v>0</v>
      </c>
      <c r="L58" s="44">
        <f t="shared" si="13"/>
        <v>19491.04</v>
      </c>
      <c r="M58" s="10">
        <f t="shared" si="14"/>
        <v>0</v>
      </c>
      <c r="N58" s="10">
        <f t="shared" si="15"/>
        <v>164.2</v>
      </c>
      <c r="O58" s="42">
        <f t="shared" si="16"/>
        <v>0</v>
      </c>
      <c r="AL58" s="2">
        <v>45</v>
      </c>
      <c r="AM58" s="2">
        <v>50</v>
      </c>
      <c r="BE58" s="32" t="str">
        <f t="shared" si="5"/>
        <v>-</v>
      </c>
      <c r="BF58" s="7" t="str">
        <f t="shared" si="6"/>
        <v>-</v>
      </c>
    </row>
    <row r="59" spans="1:58" x14ac:dyDescent="0.2">
      <c r="A59" s="13">
        <v>41463</v>
      </c>
      <c r="B59" s="11">
        <v>300108</v>
      </c>
      <c r="C59" t="s">
        <v>113</v>
      </c>
      <c r="D59" s="75"/>
      <c r="E59" s="2">
        <v>69.23</v>
      </c>
      <c r="H59" s="17">
        <f t="shared" si="3"/>
        <v>0</v>
      </c>
      <c r="J59" s="17">
        <f t="shared" si="7"/>
        <v>-69.23</v>
      </c>
      <c r="L59" s="44">
        <f t="shared" si="13"/>
        <v>19491.04</v>
      </c>
      <c r="M59" s="10">
        <f t="shared" si="14"/>
        <v>0</v>
      </c>
      <c r="N59" s="10">
        <f t="shared" si="15"/>
        <v>94.969999999999985</v>
      </c>
      <c r="O59" s="42">
        <f t="shared" si="16"/>
        <v>0</v>
      </c>
      <c r="AI59" s="2">
        <v>57.69</v>
      </c>
      <c r="BA59" s="2">
        <v>11.54</v>
      </c>
      <c r="BE59" s="32" t="str">
        <f t="shared" si="5"/>
        <v>-</v>
      </c>
      <c r="BF59" s="7" t="str">
        <f t="shared" si="6"/>
        <v>-</v>
      </c>
    </row>
    <row r="60" spans="1:58" x14ac:dyDescent="0.2">
      <c r="A60" s="13">
        <v>41470</v>
      </c>
      <c r="C60" t="s">
        <v>114</v>
      </c>
      <c r="G60" s="2">
        <v>4416.75</v>
      </c>
      <c r="H60" s="17">
        <f t="shared" si="3"/>
        <v>0</v>
      </c>
      <c r="J60" s="17">
        <f t="shared" si="7"/>
        <v>4416.75</v>
      </c>
      <c r="L60" s="44">
        <f>L59+H60</f>
        <v>19491.04</v>
      </c>
      <c r="M60" s="10">
        <f t="shared" si="14"/>
        <v>0</v>
      </c>
      <c r="N60" s="10">
        <f t="shared" si="15"/>
        <v>4511.72</v>
      </c>
      <c r="O60" s="42">
        <f t="shared" si="16"/>
        <v>0</v>
      </c>
      <c r="V60" s="2">
        <v>4416.75</v>
      </c>
      <c r="BE60" s="32" t="str">
        <f>IF((D60-F60)+(E60-G60)=(-P60-Q60-R60-S60-T60-U60-V60+W60+X60+Y60+Z60+AA60+AB60+AC60+AD60+AE60+AF60+AG60+AH60+AI60+AJ60+AK60+AL60+AM60+AN60+AO60+AP60+AQ60+AR60+AS60+AT60+AU60+AV60+AW60+AX60+AY60+AZ60+BA60+BB60+BC60),"-","ERROR")</f>
        <v>-</v>
      </c>
      <c r="BF60" s="7" t="str">
        <f>IF((D60-F60)+(E60-G60)=(-H60-I60-J60-K60),"-","ERROR")</f>
        <v>-</v>
      </c>
    </row>
    <row r="61" spans="1:58" x14ac:dyDescent="0.2">
      <c r="A61" s="13">
        <v>41470</v>
      </c>
      <c r="C61" t="s">
        <v>115</v>
      </c>
      <c r="G61" s="2">
        <v>873.8</v>
      </c>
      <c r="H61" s="17">
        <f t="shared" si="3"/>
        <v>0</v>
      </c>
      <c r="J61" s="17">
        <f t="shared" si="7"/>
        <v>873.8</v>
      </c>
      <c r="L61" s="44">
        <f>L60+H61</f>
        <v>19491.04</v>
      </c>
      <c r="M61" s="10">
        <f t="shared" si="14"/>
        <v>0</v>
      </c>
      <c r="N61" s="10">
        <f t="shared" si="15"/>
        <v>5385.52</v>
      </c>
      <c r="O61" s="42">
        <f t="shared" si="16"/>
        <v>0</v>
      </c>
      <c r="V61" s="2">
        <v>873.8</v>
      </c>
      <c r="BE61" s="32" t="str">
        <f t="shared" ref="BE61:BE126" si="17">IF((D61-F61)+(E61-G61)=(-P61-Q61-R61-S61-T61-U61-V61+W61+X61+Y61+Z61+AA61+AB61+AC61+AD61+AE61+AF61+AG61+AH61+AI61+AJ61+AK61+AL61+AM61+AN61+AO61+AP61+AQ61+AR61+AS61+AT61+AU61+AV61+AW61+AX61+AY61+AZ61+BA61+BB61+BC61),"-","ERROR")</f>
        <v>-</v>
      </c>
      <c r="BF61" s="7" t="str">
        <f t="shared" ref="BF61:BF126" si="18">IF((D61-F61)+(E61-G61)=(-H61-I61-J61-K61),"-","ERROR")</f>
        <v>-</v>
      </c>
    </row>
    <row r="62" spans="1:58" x14ac:dyDescent="0.2">
      <c r="A62" s="13">
        <v>41471</v>
      </c>
      <c r="C62" t="s">
        <v>115</v>
      </c>
      <c r="G62" s="2">
        <v>1260.4000000000001</v>
      </c>
      <c r="H62" s="17">
        <f t="shared" si="3"/>
        <v>0</v>
      </c>
      <c r="J62" s="17">
        <f t="shared" si="7"/>
        <v>1260.4000000000001</v>
      </c>
      <c r="L62" s="44">
        <f>L61+H62</f>
        <v>19491.04</v>
      </c>
      <c r="M62" s="10">
        <f t="shared" si="14"/>
        <v>0</v>
      </c>
      <c r="N62" s="10">
        <f t="shared" si="15"/>
        <v>6645.92</v>
      </c>
      <c r="O62" s="42">
        <f t="shared" si="16"/>
        <v>0</v>
      </c>
      <c r="V62" s="2">
        <v>1260.4000000000001</v>
      </c>
      <c r="BE62" s="32" t="str">
        <f t="shared" si="17"/>
        <v>-</v>
      </c>
      <c r="BF62" s="7" t="str">
        <f t="shared" si="18"/>
        <v>-</v>
      </c>
    </row>
    <row r="63" spans="1:58" x14ac:dyDescent="0.2">
      <c r="A63" s="13">
        <v>41478</v>
      </c>
      <c r="C63" t="s">
        <v>115</v>
      </c>
      <c r="G63" s="2">
        <v>1174.1500000000001</v>
      </c>
      <c r="H63" s="17">
        <f t="shared" si="3"/>
        <v>0</v>
      </c>
      <c r="J63" s="17">
        <f t="shared" si="7"/>
        <v>1174.1500000000001</v>
      </c>
      <c r="L63" s="44">
        <f>L62+H63</f>
        <v>19491.04</v>
      </c>
      <c r="M63" s="10">
        <f t="shared" ref="M63:M128" si="19">M62+I63</f>
        <v>0</v>
      </c>
      <c r="N63" s="10">
        <f t="shared" ref="N63:N128" si="20">N62+J63</f>
        <v>7820.07</v>
      </c>
      <c r="O63" s="42">
        <f t="shared" ref="O63:O128" si="21">O62+K63</f>
        <v>0</v>
      </c>
      <c r="V63" s="2">
        <v>1174.1500000000001</v>
      </c>
      <c r="BE63" s="32" t="str">
        <f t="shared" si="17"/>
        <v>-</v>
      </c>
      <c r="BF63" s="7" t="str">
        <f t="shared" si="18"/>
        <v>-</v>
      </c>
    </row>
    <row r="64" spans="1:58" x14ac:dyDescent="0.2">
      <c r="A64" s="13">
        <v>41486</v>
      </c>
      <c r="C64" t="s">
        <v>115</v>
      </c>
      <c r="G64" s="2">
        <v>955.4</v>
      </c>
      <c r="H64" s="17">
        <f t="shared" si="3"/>
        <v>0</v>
      </c>
      <c r="J64" s="17">
        <f t="shared" si="7"/>
        <v>955.4</v>
      </c>
      <c r="L64" s="44">
        <f>L63+H64</f>
        <v>19491.04</v>
      </c>
      <c r="M64" s="10">
        <f t="shared" si="19"/>
        <v>0</v>
      </c>
      <c r="N64" s="10">
        <f t="shared" si="20"/>
        <v>8775.4699999999993</v>
      </c>
      <c r="O64" s="42">
        <f t="shared" si="21"/>
        <v>0</v>
      </c>
      <c r="V64" s="2">
        <v>955.4</v>
      </c>
      <c r="BE64" s="32" t="str">
        <f t="shared" si="17"/>
        <v>-</v>
      </c>
      <c r="BF64" s="7" t="str">
        <f t="shared" si="18"/>
        <v>-</v>
      </c>
    </row>
    <row r="65" spans="1:58" x14ac:dyDescent="0.2">
      <c r="A65" s="13">
        <v>41486</v>
      </c>
      <c r="B65" s="11">
        <v>300109</v>
      </c>
      <c r="C65" t="s">
        <v>112</v>
      </c>
      <c r="E65" s="2">
        <v>40</v>
      </c>
      <c r="H65" s="17">
        <f t="shared" si="3"/>
        <v>0</v>
      </c>
      <c r="J65" s="17">
        <f t="shared" si="7"/>
        <v>-40</v>
      </c>
      <c r="L65" s="44">
        <f t="shared" si="13"/>
        <v>19491.04</v>
      </c>
      <c r="M65" s="10">
        <f t="shared" si="19"/>
        <v>0</v>
      </c>
      <c r="N65" s="10">
        <f t="shared" si="20"/>
        <v>8735.4699999999993</v>
      </c>
      <c r="O65" s="42">
        <f t="shared" si="21"/>
        <v>0</v>
      </c>
      <c r="AI65" s="2">
        <v>40</v>
      </c>
      <c r="BE65" s="32" t="str">
        <f t="shared" si="17"/>
        <v>-</v>
      </c>
      <c r="BF65" s="7" t="str">
        <f t="shared" si="18"/>
        <v>-</v>
      </c>
    </row>
    <row r="66" spans="1:58" x14ac:dyDescent="0.2">
      <c r="A66" s="13">
        <v>41492</v>
      </c>
      <c r="B66" s="11">
        <v>300110</v>
      </c>
      <c r="C66" t="s">
        <v>117</v>
      </c>
      <c r="D66" s="2">
        <v>264.82</v>
      </c>
      <c r="H66" s="17">
        <f t="shared" si="3"/>
        <v>-264.82</v>
      </c>
      <c r="J66" s="17">
        <f t="shared" si="7"/>
        <v>0</v>
      </c>
      <c r="L66" s="44">
        <f t="shared" si="13"/>
        <v>19226.22</v>
      </c>
      <c r="M66" s="10">
        <f t="shared" si="19"/>
        <v>0</v>
      </c>
      <c r="N66" s="10">
        <f t="shared" si="20"/>
        <v>8735.4699999999993</v>
      </c>
      <c r="O66" s="42">
        <f t="shared" si="21"/>
        <v>0</v>
      </c>
      <c r="AW66" s="2">
        <v>264.82</v>
      </c>
      <c r="BE66" s="32" t="str">
        <f t="shared" si="17"/>
        <v>-</v>
      </c>
      <c r="BF66" s="7" t="str">
        <f t="shared" si="18"/>
        <v>-</v>
      </c>
    </row>
    <row r="67" spans="1:58" x14ac:dyDescent="0.2">
      <c r="A67" s="13">
        <v>41492</v>
      </c>
      <c r="B67" s="11">
        <v>300111</v>
      </c>
      <c r="C67" t="s">
        <v>118</v>
      </c>
      <c r="D67" s="2">
        <v>66.11</v>
      </c>
      <c r="H67" s="17">
        <f t="shared" si="3"/>
        <v>-66.11</v>
      </c>
      <c r="J67" s="17">
        <f t="shared" si="7"/>
        <v>0</v>
      </c>
      <c r="L67" s="44">
        <f t="shared" si="13"/>
        <v>19160.11</v>
      </c>
      <c r="M67" s="10">
        <f t="shared" si="19"/>
        <v>0</v>
      </c>
      <c r="N67" s="10">
        <f t="shared" si="20"/>
        <v>8735.4699999999993</v>
      </c>
      <c r="O67" s="42">
        <f t="shared" si="21"/>
        <v>0</v>
      </c>
      <c r="AX67" s="2">
        <v>66.11</v>
      </c>
      <c r="BE67" s="32" t="str">
        <f t="shared" si="17"/>
        <v>-</v>
      </c>
      <c r="BF67" s="7" t="str">
        <f t="shared" si="18"/>
        <v>-</v>
      </c>
    </row>
    <row r="68" spans="1:58" x14ac:dyDescent="0.2">
      <c r="A68" s="13">
        <v>41492</v>
      </c>
      <c r="B68" s="11">
        <v>300112</v>
      </c>
      <c r="C68" t="s">
        <v>80</v>
      </c>
      <c r="D68" s="2">
        <v>60</v>
      </c>
      <c r="H68" s="17">
        <f t="shared" si="3"/>
        <v>-60</v>
      </c>
      <c r="J68" s="17">
        <f t="shared" si="7"/>
        <v>0</v>
      </c>
      <c r="L68" s="44">
        <f t="shared" si="13"/>
        <v>19100.11</v>
      </c>
      <c r="M68" s="10">
        <f t="shared" si="19"/>
        <v>0</v>
      </c>
      <c r="N68" s="10">
        <f t="shared" si="20"/>
        <v>8735.4699999999993</v>
      </c>
      <c r="O68" s="42">
        <f t="shared" si="21"/>
        <v>0</v>
      </c>
      <c r="AB68" s="2">
        <v>60</v>
      </c>
      <c r="BE68" s="32" t="str">
        <f t="shared" si="17"/>
        <v>-</v>
      </c>
      <c r="BF68" s="7" t="str">
        <f t="shared" si="18"/>
        <v>-</v>
      </c>
    </row>
    <row r="69" spans="1:58" x14ac:dyDescent="0.2">
      <c r="A69" s="13">
        <v>41492</v>
      </c>
      <c r="B69" s="11">
        <v>300113</v>
      </c>
      <c r="C69" t="s">
        <v>99</v>
      </c>
      <c r="D69" s="2">
        <v>60</v>
      </c>
      <c r="H69" s="17">
        <f t="shared" si="3"/>
        <v>-60</v>
      </c>
      <c r="J69" s="17">
        <f t="shared" si="7"/>
        <v>0</v>
      </c>
      <c r="L69" s="44">
        <f t="shared" si="13"/>
        <v>19040.11</v>
      </c>
      <c r="M69" s="10">
        <f t="shared" si="19"/>
        <v>0</v>
      </c>
      <c r="N69" s="10">
        <f t="shared" si="20"/>
        <v>8735.4699999999993</v>
      </c>
      <c r="O69" s="42">
        <f t="shared" si="21"/>
        <v>0</v>
      </c>
      <c r="AL69" s="2">
        <v>60</v>
      </c>
      <c r="BE69" s="32" t="str">
        <f t="shared" si="17"/>
        <v>-</v>
      </c>
      <c r="BF69" s="7" t="str">
        <f t="shared" si="18"/>
        <v>-</v>
      </c>
    </row>
    <row r="70" spans="1:58" x14ac:dyDescent="0.2">
      <c r="A70" s="13">
        <v>41492</v>
      </c>
      <c r="B70" s="11">
        <v>300001</v>
      </c>
      <c r="C70" t="s">
        <v>119</v>
      </c>
      <c r="E70" s="2">
        <v>85.28</v>
      </c>
      <c r="H70" s="17">
        <f t="shared" si="3"/>
        <v>0</v>
      </c>
      <c r="J70" s="17">
        <f t="shared" si="7"/>
        <v>-85.28</v>
      </c>
      <c r="L70" s="44">
        <f t="shared" si="13"/>
        <v>19040.11</v>
      </c>
      <c r="M70" s="10">
        <f t="shared" si="19"/>
        <v>0</v>
      </c>
      <c r="N70" s="10">
        <f t="shared" si="20"/>
        <v>8650.1899999999987</v>
      </c>
      <c r="O70" s="42">
        <f t="shared" si="21"/>
        <v>0</v>
      </c>
      <c r="AW70" s="2">
        <v>85.28</v>
      </c>
      <c r="BE70" s="32" t="str">
        <f t="shared" si="17"/>
        <v>-</v>
      </c>
      <c r="BF70" s="7" t="str">
        <f t="shared" si="18"/>
        <v>-</v>
      </c>
    </row>
    <row r="71" spans="1:58" x14ac:dyDescent="0.2">
      <c r="A71" s="13">
        <v>41492</v>
      </c>
      <c r="B71" s="11">
        <v>300002</v>
      </c>
      <c r="C71" t="s">
        <v>120</v>
      </c>
      <c r="E71" s="2">
        <v>182</v>
      </c>
      <c r="H71" s="17">
        <f t="shared" si="3"/>
        <v>0</v>
      </c>
      <c r="J71" s="17">
        <f t="shared" si="7"/>
        <v>-182</v>
      </c>
      <c r="L71" s="44">
        <f t="shared" si="13"/>
        <v>19040.11</v>
      </c>
      <c r="M71" s="10">
        <f t="shared" si="19"/>
        <v>0</v>
      </c>
      <c r="N71" s="10">
        <f t="shared" si="20"/>
        <v>8468.1899999999987</v>
      </c>
      <c r="O71" s="42">
        <f t="shared" si="21"/>
        <v>0</v>
      </c>
      <c r="AF71" s="2">
        <v>182</v>
      </c>
      <c r="BE71" s="32" t="str">
        <f t="shared" si="17"/>
        <v>-</v>
      </c>
      <c r="BF71" s="7" t="str">
        <f t="shared" si="18"/>
        <v>-</v>
      </c>
    </row>
    <row r="72" spans="1:58" x14ac:dyDescent="0.2">
      <c r="A72" s="13">
        <v>41495</v>
      </c>
      <c r="B72" s="11">
        <v>300003</v>
      </c>
      <c r="C72" t="s">
        <v>121</v>
      </c>
      <c r="E72" s="2">
        <v>21.29</v>
      </c>
      <c r="H72" s="17">
        <f t="shared" si="3"/>
        <v>0</v>
      </c>
      <c r="J72" s="17">
        <f t="shared" si="7"/>
        <v>-21.29</v>
      </c>
      <c r="L72" s="44">
        <f t="shared" si="13"/>
        <v>19040.11</v>
      </c>
      <c r="M72" s="10">
        <f t="shared" si="19"/>
        <v>0</v>
      </c>
      <c r="N72" s="10">
        <f t="shared" si="20"/>
        <v>8446.8999999999978</v>
      </c>
      <c r="O72" s="42">
        <f t="shared" si="21"/>
        <v>0</v>
      </c>
      <c r="AX72" s="2">
        <v>21.29</v>
      </c>
      <c r="BE72" s="32" t="str">
        <f t="shared" si="17"/>
        <v>-</v>
      </c>
      <c r="BF72" s="7" t="str">
        <f t="shared" si="18"/>
        <v>-</v>
      </c>
    </row>
    <row r="73" spans="1:58" x14ac:dyDescent="0.2">
      <c r="A73" s="13">
        <v>41489</v>
      </c>
      <c r="C73" t="s">
        <v>115</v>
      </c>
      <c r="G73" s="2">
        <v>918.15</v>
      </c>
      <c r="H73" s="17">
        <f t="shared" si="3"/>
        <v>0</v>
      </c>
      <c r="J73" s="17">
        <f t="shared" si="7"/>
        <v>918.15</v>
      </c>
      <c r="L73" s="44">
        <f>L72+H73</f>
        <v>19040.11</v>
      </c>
      <c r="M73" s="10">
        <f t="shared" si="19"/>
        <v>0</v>
      </c>
      <c r="N73" s="10">
        <f t="shared" si="20"/>
        <v>9365.0499999999975</v>
      </c>
      <c r="O73" s="42">
        <f t="shared" si="21"/>
        <v>0</v>
      </c>
      <c r="V73" s="2">
        <v>918.15</v>
      </c>
      <c r="BE73" s="32" t="str">
        <f t="shared" si="17"/>
        <v>-</v>
      </c>
      <c r="BF73" s="7" t="str">
        <f t="shared" si="18"/>
        <v>-</v>
      </c>
    </row>
    <row r="74" spans="1:58" x14ac:dyDescent="0.2">
      <c r="A74" s="13">
        <v>41494</v>
      </c>
      <c r="C74" t="s">
        <v>158</v>
      </c>
      <c r="G74" s="2">
        <v>6.49</v>
      </c>
      <c r="H74" s="17">
        <f>IF(D74&gt;0,((D74)*-1),(F74))</f>
        <v>0</v>
      </c>
      <c r="J74" s="17">
        <f>IF(E74&gt;0,((E74)*-1),(G74))</f>
        <v>6.49</v>
      </c>
      <c r="L74" s="44">
        <f>L73+H74</f>
        <v>19040.11</v>
      </c>
      <c r="M74" s="10">
        <f t="shared" ref="M74:O75" si="22">M73+I74</f>
        <v>0</v>
      </c>
      <c r="N74" s="10">
        <f t="shared" si="22"/>
        <v>9371.5399999999972</v>
      </c>
      <c r="O74" s="42">
        <f t="shared" si="22"/>
        <v>0</v>
      </c>
      <c r="U74" s="2">
        <v>6.49</v>
      </c>
      <c r="BE74" s="32" t="str">
        <f>IF((D74-F74)+(E74-G74)=(-P74-Q74-R74-S74-T74-U74-V74+W74+X74+Y74+Z74+AA74+AB74+AC74+AD74+AE74+AF74+AG74+AH74+AI74+AJ74+AK74+AL74+AM74+AN74+AO74+AP74+AQ74+AR74+AS74+AT74+AU74+AV74+AW74+AX74+AY74+AZ74+BA74+BB74+BC74),"-","ERROR")</f>
        <v>-</v>
      </c>
      <c r="BF74" s="7" t="str">
        <f>IF((D74-F74)+(E74-G74)=(-H74-I74-J74-K74),"-","ERROR")</f>
        <v>-</v>
      </c>
    </row>
    <row r="75" spans="1:58" x14ac:dyDescent="0.2">
      <c r="A75" s="13">
        <v>41494</v>
      </c>
      <c r="C75" t="s">
        <v>137</v>
      </c>
      <c r="E75" s="2">
        <v>6.49</v>
      </c>
      <c r="H75" s="17">
        <f>IF(D75&gt;0,((D75)*-1),(F75))</f>
        <v>0</v>
      </c>
      <c r="J75" s="17">
        <f>IF(E75&gt;0,((E75)*-1),(G75))</f>
        <v>-6.49</v>
      </c>
      <c r="L75" s="44">
        <f>L74+H75</f>
        <v>19040.11</v>
      </c>
      <c r="M75" s="10">
        <f t="shared" si="22"/>
        <v>0</v>
      </c>
      <c r="N75" s="10">
        <f t="shared" si="22"/>
        <v>9365.0499999999975</v>
      </c>
      <c r="O75" s="42">
        <f t="shared" si="22"/>
        <v>0</v>
      </c>
      <c r="AI75" s="2">
        <v>6.49</v>
      </c>
      <c r="BE75" s="32" t="str">
        <f>IF((D75-F75)+(E75-G75)=(-P75-Q75-R75-S75-T75-U75-V75+W75+X75+Y75+Z75+AA75+AB75+AC75+AD75+AE75+AF75+AG75+AH75+AI75+AJ75+AK75+AL75+AM75+AN75+AO75+AP75+AQ75+AR75+AS75+AT75+AU75+AV75+AW75+AX75+AY75+AZ75+BA75+BB75+BC75),"-","ERROR")</f>
        <v>-</v>
      </c>
      <c r="BF75" s="7" t="str">
        <f>IF((D75-F75)+(E75-G75)=(-H75-I75-J75-K75),"-","ERROR")</f>
        <v>-</v>
      </c>
    </row>
    <row r="76" spans="1:58" x14ac:dyDescent="0.2">
      <c r="A76" s="13">
        <v>41495</v>
      </c>
      <c r="C76" t="s">
        <v>115</v>
      </c>
      <c r="G76" s="2">
        <v>559</v>
      </c>
      <c r="H76" s="17">
        <f t="shared" si="3"/>
        <v>0</v>
      </c>
      <c r="J76" s="17">
        <f t="shared" si="7"/>
        <v>559</v>
      </c>
      <c r="L76" s="2">
        <f>L73+H76</f>
        <v>19040.11</v>
      </c>
      <c r="M76" s="10">
        <f>M73+I76</f>
        <v>0</v>
      </c>
      <c r="N76" s="10">
        <f>N73+J76</f>
        <v>9924.0499999999975</v>
      </c>
      <c r="O76" s="42">
        <f>O73+K76</f>
        <v>0</v>
      </c>
      <c r="V76" s="2">
        <v>559</v>
      </c>
      <c r="BE76" s="32" t="str">
        <f t="shared" si="17"/>
        <v>-</v>
      </c>
      <c r="BF76" s="7" t="str">
        <f t="shared" si="18"/>
        <v>-</v>
      </c>
    </row>
    <row r="77" spans="1:58" x14ac:dyDescent="0.2">
      <c r="A77" s="13">
        <v>41495</v>
      </c>
      <c r="C77" t="s">
        <v>123</v>
      </c>
      <c r="G77" s="2">
        <v>35</v>
      </c>
      <c r="H77" s="17">
        <f t="shared" si="3"/>
        <v>0</v>
      </c>
      <c r="J77" s="17">
        <f t="shared" si="7"/>
        <v>35</v>
      </c>
      <c r="L77" s="2">
        <f t="shared" ref="L77:L82" si="23">L76+H77</f>
        <v>19040.11</v>
      </c>
      <c r="M77" s="10">
        <f t="shared" si="19"/>
        <v>0</v>
      </c>
      <c r="N77" s="10">
        <f t="shared" si="20"/>
        <v>9959.0499999999975</v>
      </c>
      <c r="O77" s="42">
        <f t="shared" si="21"/>
        <v>0</v>
      </c>
      <c r="V77" s="2">
        <v>35</v>
      </c>
      <c r="BE77" s="32" t="str">
        <f t="shared" si="17"/>
        <v>-</v>
      </c>
      <c r="BF77" s="7" t="str">
        <f t="shared" si="18"/>
        <v>-</v>
      </c>
    </row>
    <row r="78" spans="1:58" x14ac:dyDescent="0.2">
      <c r="A78" s="13">
        <v>41495</v>
      </c>
      <c r="C78" t="s">
        <v>122</v>
      </c>
      <c r="G78" s="2">
        <v>546</v>
      </c>
      <c r="H78" s="17">
        <f t="shared" si="3"/>
        <v>0</v>
      </c>
      <c r="J78" s="17">
        <f t="shared" si="7"/>
        <v>546</v>
      </c>
      <c r="L78" s="2">
        <f t="shared" si="23"/>
        <v>19040.11</v>
      </c>
      <c r="M78" s="10">
        <f t="shared" si="19"/>
        <v>0</v>
      </c>
      <c r="N78" s="10">
        <f t="shared" si="20"/>
        <v>10505.049999999997</v>
      </c>
      <c r="O78" s="42">
        <f t="shared" si="21"/>
        <v>0</v>
      </c>
      <c r="V78" s="2">
        <v>546</v>
      </c>
      <c r="BE78" s="32" t="str">
        <f t="shared" si="17"/>
        <v>-</v>
      </c>
      <c r="BF78" s="7" t="str">
        <f t="shared" si="18"/>
        <v>-</v>
      </c>
    </row>
    <row r="79" spans="1:58" x14ac:dyDescent="0.2">
      <c r="A79" s="13">
        <v>41501</v>
      </c>
      <c r="C79" t="s">
        <v>124</v>
      </c>
      <c r="G79" s="2">
        <v>1331.75</v>
      </c>
      <c r="H79" s="17">
        <f t="shared" si="3"/>
        <v>0</v>
      </c>
      <c r="J79" s="17">
        <f t="shared" si="7"/>
        <v>1331.75</v>
      </c>
      <c r="L79" s="2">
        <f t="shared" si="23"/>
        <v>19040.11</v>
      </c>
      <c r="M79" s="10">
        <f t="shared" si="19"/>
        <v>0</v>
      </c>
      <c r="N79" s="10">
        <f t="shared" si="20"/>
        <v>11836.799999999997</v>
      </c>
      <c r="O79" s="42">
        <f t="shared" si="21"/>
        <v>0</v>
      </c>
      <c r="V79" s="2">
        <v>1331.75</v>
      </c>
      <c r="BE79" s="32" t="str">
        <f t="shared" si="17"/>
        <v>-</v>
      </c>
      <c r="BF79" s="7" t="str">
        <f t="shared" si="18"/>
        <v>-</v>
      </c>
    </row>
    <row r="80" spans="1:58" x14ac:dyDescent="0.2">
      <c r="A80" s="13">
        <v>41509</v>
      </c>
      <c r="C80" t="s">
        <v>123</v>
      </c>
      <c r="G80" s="2">
        <v>35</v>
      </c>
      <c r="H80" s="17">
        <f t="shared" ref="H80:H130" si="24">IF(D80&gt;0,((D80)*-1),(F80))</f>
        <v>0</v>
      </c>
      <c r="J80" s="17">
        <f t="shared" si="7"/>
        <v>35</v>
      </c>
      <c r="L80" s="2">
        <f t="shared" si="23"/>
        <v>19040.11</v>
      </c>
      <c r="M80" s="10">
        <f t="shared" si="19"/>
        <v>0</v>
      </c>
      <c r="N80" s="10">
        <f t="shared" si="20"/>
        <v>11871.799999999997</v>
      </c>
      <c r="O80" s="42">
        <f t="shared" si="21"/>
        <v>0</v>
      </c>
      <c r="V80" s="2">
        <v>35</v>
      </c>
      <c r="BE80" s="32" t="str">
        <f t="shared" si="17"/>
        <v>-</v>
      </c>
      <c r="BF80" s="7" t="str">
        <f t="shared" si="18"/>
        <v>-</v>
      </c>
    </row>
    <row r="81" spans="1:58" x14ac:dyDescent="0.2">
      <c r="A81" s="13">
        <v>41513</v>
      </c>
      <c r="C81" t="s">
        <v>115</v>
      </c>
      <c r="G81" s="2">
        <v>1611.9</v>
      </c>
      <c r="H81" s="17">
        <f t="shared" si="24"/>
        <v>0</v>
      </c>
      <c r="J81" s="17">
        <f>IF(E81&gt;0,((E81)*-1),(G81))</f>
        <v>1611.9</v>
      </c>
      <c r="L81" s="2">
        <f t="shared" si="23"/>
        <v>19040.11</v>
      </c>
      <c r="M81" s="10">
        <f t="shared" si="19"/>
        <v>0</v>
      </c>
      <c r="N81" s="10">
        <f t="shared" si="20"/>
        <v>13483.699999999997</v>
      </c>
      <c r="O81" s="42">
        <f t="shared" si="21"/>
        <v>0</v>
      </c>
      <c r="V81" s="2">
        <v>1611.9</v>
      </c>
      <c r="BE81" s="32" t="str">
        <f t="shared" si="17"/>
        <v>-</v>
      </c>
      <c r="BF81" s="7" t="str">
        <f t="shared" si="18"/>
        <v>-</v>
      </c>
    </row>
    <row r="82" spans="1:58" x14ac:dyDescent="0.2">
      <c r="A82" s="13">
        <v>41522</v>
      </c>
      <c r="C82" t="s">
        <v>115</v>
      </c>
      <c r="G82" s="2">
        <v>1238.05</v>
      </c>
      <c r="H82" s="17">
        <f t="shared" si="24"/>
        <v>0</v>
      </c>
      <c r="J82" s="17">
        <f>IF(E82&gt;0,((E82)*-1),(G82))</f>
        <v>1238.05</v>
      </c>
      <c r="L82" s="2">
        <f t="shared" si="23"/>
        <v>19040.11</v>
      </c>
      <c r="M82" s="10">
        <f t="shared" si="19"/>
        <v>0</v>
      </c>
      <c r="N82" s="10">
        <f t="shared" si="20"/>
        <v>14721.749999999996</v>
      </c>
      <c r="O82" s="42">
        <f t="shared" si="21"/>
        <v>0</v>
      </c>
      <c r="V82" s="2">
        <v>1238.05</v>
      </c>
      <c r="BE82" s="32" t="str">
        <f t="shared" si="17"/>
        <v>-</v>
      </c>
      <c r="BF82" s="7" t="str">
        <f t="shared" si="18"/>
        <v>-</v>
      </c>
    </row>
    <row r="83" spans="1:58" x14ac:dyDescent="0.2">
      <c r="A83" s="13">
        <v>41523</v>
      </c>
      <c r="C83" t="s">
        <v>125</v>
      </c>
      <c r="F83" s="2">
        <v>7494.66</v>
      </c>
      <c r="H83" s="17">
        <f t="shared" si="24"/>
        <v>7494.66</v>
      </c>
      <c r="J83" s="17">
        <f>IF(E83&gt;0,((E83)*-1),(G83))</f>
        <v>0</v>
      </c>
      <c r="L83" s="2">
        <f>SUM(H83+L82)</f>
        <v>26534.77</v>
      </c>
      <c r="M83" s="10">
        <f t="shared" si="19"/>
        <v>0</v>
      </c>
      <c r="N83" s="10">
        <f t="shared" si="20"/>
        <v>14721.749999999996</v>
      </c>
      <c r="O83" s="42">
        <f t="shared" si="21"/>
        <v>0</v>
      </c>
      <c r="P83" s="38">
        <v>7494.66</v>
      </c>
      <c r="BE83" s="32" t="str">
        <f t="shared" si="17"/>
        <v>-</v>
      </c>
      <c r="BF83" s="7" t="str">
        <f t="shared" si="18"/>
        <v>-</v>
      </c>
    </row>
    <row r="84" spans="1:58" x14ac:dyDescent="0.2">
      <c r="A84" s="13">
        <v>41523</v>
      </c>
      <c r="C84" t="s">
        <v>126</v>
      </c>
      <c r="F84" s="2">
        <v>346.59</v>
      </c>
      <c r="H84" s="17">
        <f t="shared" si="24"/>
        <v>346.59</v>
      </c>
      <c r="J84" s="17">
        <f t="shared" ref="J84:J130" si="25">IF(E84&gt;0,((E84)*-1),(G84))</f>
        <v>0</v>
      </c>
      <c r="L84" s="2">
        <f>SUM(L83+H84)</f>
        <v>26881.360000000001</v>
      </c>
      <c r="M84" s="10">
        <f t="shared" si="19"/>
        <v>0</v>
      </c>
      <c r="N84" s="10">
        <f t="shared" si="20"/>
        <v>14721.749999999996</v>
      </c>
      <c r="O84" s="42">
        <f t="shared" si="21"/>
        <v>0</v>
      </c>
      <c r="P84" s="38">
        <v>346.59</v>
      </c>
      <c r="BE84" s="32" t="str">
        <f t="shared" si="17"/>
        <v>-</v>
      </c>
      <c r="BF84" s="7" t="str">
        <f t="shared" si="18"/>
        <v>-</v>
      </c>
    </row>
    <row r="85" spans="1:58" x14ac:dyDescent="0.2">
      <c r="A85" s="13">
        <v>41526</v>
      </c>
      <c r="B85" s="11">
        <v>300114</v>
      </c>
      <c r="C85" t="s">
        <v>127</v>
      </c>
      <c r="D85" s="2">
        <v>12</v>
      </c>
      <c r="H85" s="17">
        <f t="shared" si="24"/>
        <v>-12</v>
      </c>
      <c r="J85" s="17">
        <f t="shared" si="25"/>
        <v>0</v>
      </c>
      <c r="L85" s="2">
        <f>SUM(L84+H85)</f>
        <v>26869.360000000001</v>
      </c>
      <c r="M85" s="10">
        <f t="shared" si="19"/>
        <v>0</v>
      </c>
      <c r="N85" s="10">
        <f t="shared" si="20"/>
        <v>14721.749999999996</v>
      </c>
      <c r="O85" s="42">
        <f t="shared" si="21"/>
        <v>0</v>
      </c>
      <c r="AU85" s="2">
        <v>10</v>
      </c>
      <c r="BA85" s="2">
        <v>2</v>
      </c>
      <c r="BE85" s="32" t="str">
        <f t="shared" si="17"/>
        <v>-</v>
      </c>
      <c r="BF85" s="7" t="str">
        <f t="shared" si="18"/>
        <v>-</v>
      </c>
    </row>
    <row r="86" spans="1:58" x14ac:dyDescent="0.2">
      <c r="A86" s="13">
        <v>41526</v>
      </c>
      <c r="B86" s="11">
        <v>300115</v>
      </c>
      <c r="C86" t="s">
        <v>128</v>
      </c>
      <c r="D86" s="2">
        <v>403.1</v>
      </c>
      <c r="H86" s="17">
        <f t="shared" si="24"/>
        <v>-403.1</v>
      </c>
      <c r="J86" s="17">
        <f t="shared" si="25"/>
        <v>0</v>
      </c>
      <c r="L86" s="2">
        <f>SUM(L85 +H86)</f>
        <v>26466.260000000002</v>
      </c>
      <c r="M86" s="10">
        <f t="shared" si="19"/>
        <v>0</v>
      </c>
      <c r="N86" s="10">
        <f t="shared" si="20"/>
        <v>14721.749999999996</v>
      </c>
      <c r="O86" s="42">
        <f t="shared" si="21"/>
        <v>0</v>
      </c>
      <c r="AN86" s="2">
        <v>403.1</v>
      </c>
      <c r="BE86" s="32" t="str">
        <f t="shared" si="17"/>
        <v>-</v>
      </c>
      <c r="BF86" s="7" t="str">
        <f t="shared" si="18"/>
        <v>-</v>
      </c>
    </row>
    <row r="87" spans="1:58" x14ac:dyDescent="0.2">
      <c r="A87" s="13">
        <v>41526</v>
      </c>
      <c r="B87" s="11">
        <v>300116</v>
      </c>
      <c r="C87" t="s">
        <v>129</v>
      </c>
      <c r="D87" s="2">
        <v>19</v>
      </c>
      <c r="H87" s="17">
        <f t="shared" si="24"/>
        <v>-19</v>
      </c>
      <c r="J87" s="17">
        <f t="shared" si="25"/>
        <v>0</v>
      </c>
      <c r="L87" s="2">
        <f t="shared" ref="L87:L106" si="26">SUM(L86+H87)</f>
        <v>26447.260000000002</v>
      </c>
      <c r="M87" s="10">
        <f t="shared" si="19"/>
        <v>0</v>
      </c>
      <c r="N87" s="10">
        <f t="shared" si="20"/>
        <v>14721.749999999996</v>
      </c>
      <c r="O87" s="42">
        <f t="shared" si="21"/>
        <v>0</v>
      </c>
      <c r="AR87" s="2">
        <v>19</v>
      </c>
      <c r="BE87" s="32" t="str">
        <f t="shared" si="17"/>
        <v>-</v>
      </c>
      <c r="BF87" s="7" t="str">
        <f t="shared" si="18"/>
        <v>-</v>
      </c>
    </row>
    <row r="88" spans="1:58" x14ac:dyDescent="0.2">
      <c r="A88" s="13">
        <v>41526</v>
      </c>
      <c r="B88" s="11">
        <v>300118</v>
      </c>
      <c r="C88" t="s">
        <v>130</v>
      </c>
      <c r="D88" s="2">
        <v>35</v>
      </c>
      <c r="H88" s="17">
        <f t="shared" si="24"/>
        <v>-35</v>
      </c>
      <c r="J88" s="17">
        <f t="shared" si="25"/>
        <v>0</v>
      </c>
      <c r="L88" s="2">
        <f t="shared" si="26"/>
        <v>26412.260000000002</v>
      </c>
      <c r="M88" s="10">
        <f t="shared" si="19"/>
        <v>0</v>
      </c>
      <c r="N88" s="10">
        <f t="shared" si="20"/>
        <v>14721.749999999996</v>
      </c>
      <c r="O88" s="42">
        <f t="shared" si="21"/>
        <v>0</v>
      </c>
      <c r="AU88" s="2">
        <v>35</v>
      </c>
      <c r="BE88" s="32" t="str">
        <f t="shared" si="17"/>
        <v>-</v>
      </c>
      <c r="BF88" s="7" t="str">
        <f t="shared" si="18"/>
        <v>-</v>
      </c>
    </row>
    <row r="89" spans="1:58" x14ac:dyDescent="0.2">
      <c r="A89" s="13">
        <v>41526</v>
      </c>
      <c r="B89" s="11">
        <v>300119</v>
      </c>
      <c r="C89" t="s">
        <v>131</v>
      </c>
      <c r="D89" s="2">
        <v>143.34</v>
      </c>
      <c r="H89" s="17">
        <f t="shared" si="24"/>
        <v>-143.34</v>
      </c>
      <c r="J89" s="17">
        <f t="shared" si="25"/>
        <v>0</v>
      </c>
      <c r="L89" s="2">
        <f t="shared" si="26"/>
        <v>26268.920000000002</v>
      </c>
      <c r="M89" s="10">
        <f t="shared" si="19"/>
        <v>0</v>
      </c>
      <c r="N89" s="10">
        <f t="shared" si="20"/>
        <v>14721.749999999996</v>
      </c>
      <c r="O89" s="42">
        <f t="shared" si="21"/>
        <v>0</v>
      </c>
      <c r="AQ89" s="2">
        <v>143.34</v>
      </c>
      <c r="BE89" s="32" t="str">
        <f t="shared" si="17"/>
        <v>-</v>
      </c>
      <c r="BF89" s="7" t="str">
        <f t="shared" si="18"/>
        <v>-</v>
      </c>
    </row>
    <row r="90" spans="1:58" x14ac:dyDescent="0.2">
      <c r="A90" s="13">
        <v>41526</v>
      </c>
      <c r="B90" s="11">
        <v>300120</v>
      </c>
      <c r="C90" t="s">
        <v>132</v>
      </c>
      <c r="D90" s="2">
        <v>54</v>
      </c>
      <c r="H90" s="17">
        <f t="shared" si="24"/>
        <v>-54</v>
      </c>
      <c r="J90" s="17">
        <f t="shared" si="25"/>
        <v>0</v>
      </c>
      <c r="L90" s="2">
        <f t="shared" si="26"/>
        <v>26214.920000000002</v>
      </c>
      <c r="M90" s="10">
        <f t="shared" si="19"/>
        <v>0</v>
      </c>
      <c r="N90" s="10">
        <f t="shared" si="20"/>
        <v>14721.749999999996</v>
      </c>
      <c r="O90" s="42">
        <f t="shared" si="21"/>
        <v>0</v>
      </c>
      <c r="AA90" s="2">
        <v>45</v>
      </c>
      <c r="BA90" s="2">
        <v>9</v>
      </c>
      <c r="BE90" s="32" t="str">
        <f t="shared" si="17"/>
        <v>-</v>
      </c>
      <c r="BF90" s="7" t="str">
        <f t="shared" si="18"/>
        <v>-</v>
      </c>
    </row>
    <row r="91" spans="1:58" x14ac:dyDescent="0.2">
      <c r="A91" s="13">
        <v>41526</v>
      </c>
      <c r="B91" s="11">
        <v>300121</v>
      </c>
      <c r="C91" t="s">
        <v>79</v>
      </c>
      <c r="D91" s="2">
        <v>53</v>
      </c>
      <c r="H91" s="17">
        <f t="shared" si="24"/>
        <v>-53</v>
      </c>
      <c r="J91" s="17">
        <f t="shared" si="25"/>
        <v>0</v>
      </c>
      <c r="L91" s="2">
        <f t="shared" si="26"/>
        <v>26161.920000000002</v>
      </c>
      <c r="M91" s="10">
        <f t="shared" si="19"/>
        <v>0</v>
      </c>
      <c r="N91" s="10">
        <f t="shared" si="20"/>
        <v>14721.749999999996</v>
      </c>
      <c r="O91" s="42">
        <f t="shared" si="21"/>
        <v>0</v>
      </c>
      <c r="AB91" s="2">
        <v>53</v>
      </c>
      <c r="BE91" s="32" t="str">
        <f t="shared" si="17"/>
        <v>-</v>
      </c>
      <c r="BF91" s="7" t="str">
        <f t="shared" si="18"/>
        <v>-</v>
      </c>
    </row>
    <row r="92" spans="1:58" x14ac:dyDescent="0.2">
      <c r="A92" s="13">
        <v>41526</v>
      </c>
      <c r="B92" s="11">
        <v>300122</v>
      </c>
      <c r="C92" t="s">
        <v>80</v>
      </c>
      <c r="D92" s="2">
        <v>60</v>
      </c>
      <c r="H92" s="17">
        <f t="shared" si="24"/>
        <v>-60</v>
      </c>
      <c r="J92" s="17">
        <f t="shared" si="25"/>
        <v>0</v>
      </c>
      <c r="L92" s="2">
        <f t="shared" si="26"/>
        <v>26101.920000000002</v>
      </c>
      <c r="M92" s="10">
        <f t="shared" si="19"/>
        <v>0</v>
      </c>
      <c r="N92" s="10">
        <f t="shared" si="20"/>
        <v>14721.749999999996</v>
      </c>
      <c r="O92" s="42">
        <f t="shared" si="21"/>
        <v>0</v>
      </c>
      <c r="AB92" s="2">
        <v>60</v>
      </c>
      <c r="BE92" s="32" t="str">
        <f t="shared" si="17"/>
        <v>-</v>
      </c>
      <c r="BF92" s="7" t="str">
        <f t="shared" si="18"/>
        <v>-</v>
      </c>
    </row>
    <row r="93" spans="1:58" x14ac:dyDescent="0.2">
      <c r="A93" s="13">
        <v>41526</v>
      </c>
      <c r="B93" s="11">
        <v>300123</v>
      </c>
      <c r="C93" t="s">
        <v>133</v>
      </c>
      <c r="D93" s="2">
        <v>150</v>
      </c>
      <c r="H93" s="17">
        <f t="shared" si="24"/>
        <v>-150</v>
      </c>
      <c r="J93" s="17">
        <f t="shared" si="25"/>
        <v>0</v>
      </c>
      <c r="L93" s="2">
        <f t="shared" si="26"/>
        <v>25951.920000000002</v>
      </c>
      <c r="M93" s="10">
        <f t="shared" si="19"/>
        <v>0</v>
      </c>
      <c r="N93" s="10">
        <f t="shared" si="20"/>
        <v>14721.749999999996</v>
      </c>
      <c r="O93" s="42">
        <f t="shared" si="21"/>
        <v>0</v>
      </c>
      <c r="AY93" s="2">
        <v>125</v>
      </c>
      <c r="BA93" s="2">
        <v>25</v>
      </c>
      <c r="BE93" s="32" t="str">
        <f t="shared" si="17"/>
        <v>-</v>
      </c>
      <c r="BF93" s="7" t="str">
        <f t="shared" si="18"/>
        <v>-</v>
      </c>
    </row>
    <row r="94" spans="1:58" x14ac:dyDescent="0.2">
      <c r="A94" s="13">
        <v>41526</v>
      </c>
      <c r="B94" s="11">
        <v>300124</v>
      </c>
      <c r="C94" t="s">
        <v>90</v>
      </c>
      <c r="D94" s="2">
        <v>82.66</v>
      </c>
      <c r="H94" s="17">
        <f t="shared" si="24"/>
        <v>-82.66</v>
      </c>
      <c r="J94" s="17">
        <f t="shared" si="25"/>
        <v>0</v>
      </c>
      <c r="L94" s="2">
        <f t="shared" si="26"/>
        <v>25869.260000000002</v>
      </c>
      <c r="M94" s="10">
        <f t="shared" si="19"/>
        <v>0</v>
      </c>
      <c r="N94" s="10">
        <f t="shared" si="20"/>
        <v>14721.749999999996</v>
      </c>
      <c r="O94" s="42">
        <f t="shared" si="21"/>
        <v>0</v>
      </c>
      <c r="AC94" s="2">
        <v>82.66</v>
      </c>
      <c r="BE94" s="32" t="str">
        <f t="shared" si="17"/>
        <v>-</v>
      </c>
      <c r="BF94" s="7" t="str">
        <f t="shared" si="18"/>
        <v>-</v>
      </c>
    </row>
    <row r="95" spans="1:58" x14ac:dyDescent="0.2">
      <c r="A95" s="13">
        <v>41526</v>
      </c>
      <c r="B95" s="11">
        <v>300125</v>
      </c>
      <c r="C95" t="s">
        <v>134</v>
      </c>
      <c r="D95" s="2">
        <v>37.79</v>
      </c>
      <c r="H95" s="17">
        <f t="shared" si="24"/>
        <v>-37.79</v>
      </c>
      <c r="J95" s="17">
        <f t="shared" si="25"/>
        <v>0</v>
      </c>
      <c r="L95" s="2">
        <f t="shared" si="26"/>
        <v>25831.47</v>
      </c>
      <c r="M95" s="10">
        <f t="shared" si="19"/>
        <v>0</v>
      </c>
      <c r="N95" s="10">
        <f t="shared" si="20"/>
        <v>14721.749999999996</v>
      </c>
      <c r="O95" s="42">
        <f t="shared" si="21"/>
        <v>0</v>
      </c>
      <c r="AV95" s="2">
        <v>32.79</v>
      </c>
      <c r="BA95" s="2">
        <v>5</v>
      </c>
      <c r="BE95" s="32" t="str">
        <f t="shared" si="17"/>
        <v>-</v>
      </c>
      <c r="BF95" s="7" t="str">
        <f t="shared" si="18"/>
        <v>-</v>
      </c>
    </row>
    <row r="96" spans="1:58" x14ac:dyDescent="0.2">
      <c r="A96" s="13">
        <v>41526</v>
      </c>
      <c r="B96" s="11">
        <v>300126</v>
      </c>
      <c r="C96" t="s">
        <v>135</v>
      </c>
      <c r="D96" s="2">
        <v>264.64999999999998</v>
      </c>
      <c r="H96" s="17">
        <f t="shared" si="24"/>
        <v>-264.64999999999998</v>
      </c>
      <c r="J96" s="17">
        <f t="shared" si="25"/>
        <v>0</v>
      </c>
      <c r="L96" s="2">
        <f t="shared" si="26"/>
        <v>25566.82</v>
      </c>
      <c r="M96" s="10">
        <f t="shared" si="19"/>
        <v>0</v>
      </c>
      <c r="N96" s="10">
        <f t="shared" si="20"/>
        <v>14721.749999999996</v>
      </c>
      <c r="O96" s="42">
        <f t="shared" si="21"/>
        <v>0</v>
      </c>
      <c r="AW96" s="2">
        <v>264.64999999999998</v>
      </c>
      <c r="BE96" s="32" t="str">
        <f t="shared" si="17"/>
        <v>-</v>
      </c>
      <c r="BF96" s="7" t="str">
        <f t="shared" si="18"/>
        <v>-</v>
      </c>
    </row>
    <row r="97" spans="1:58" x14ac:dyDescent="0.2">
      <c r="A97" s="13">
        <v>41526</v>
      </c>
      <c r="B97" s="11">
        <v>300127</v>
      </c>
      <c r="C97" t="s">
        <v>136</v>
      </c>
      <c r="D97" s="2">
        <v>92.81</v>
      </c>
      <c r="H97" s="17">
        <f t="shared" si="24"/>
        <v>-92.81</v>
      </c>
      <c r="J97" s="17">
        <f t="shared" si="25"/>
        <v>0</v>
      </c>
      <c r="L97" s="2">
        <f t="shared" si="26"/>
        <v>25474.01</v>
      </c>
      <c r="M97" s="10">
        <f t="shared" si="19"/>
        <v>0</v>
      </c>
      <c r="N97" s="10">
        <f t="shared" si="20"/>
        <v>14721.749999999996</v>
      </c>
      <c r="O97" s="42">
        <f t="shared" si="21"/>
        <v>0</v>
      </c>
      <c r="AE97" s="2">
        <v>26.6</v>
      </c>
      <c r="AX97" s="2">
        <v>66.209999999999994</v>
      </c>
      <c r="BE97" s="32" t="str">
        <f t="shared" si="17"/>
        <v>-</v>
      </c>
      <c r="BF97" s="7" t="str">
        <f t="shared" si="18"/>
        <v>-</v>
      </c>
    </row>
    <row r="98" spans="1:58" x14ac:dyDescent="0.2">
      <c r="A98" s="13">
        <v>41526</v>
      </c>
      <c r="B98" s="11">
        <v>300004</v>
      </c>
      <c r="C98" t="s">
        <v>113</v>
      </c>
      <c r="E98" s="2">
        <v>48.36</v>
      </c>
      <c r="H98" s="17">
        <f t="shared" si="24"/>
        <v>0</v>
      </c>
      <c r="J98" s="17">
        <f t="shared" si="25"/>
        <v>-48.36</v>
      </c>
      <c r="L98" s="2">
        <f t="shared" si="26"/>
        <v>25474.01</v>
      </c>
      <c r="M98" s="10">
        <f t="shared" si="19"/>
        <v>0</v>
      </c>
      <c r="N98" s="10">
        <f t="shared" si="20"/>
        <v>14673.389999999996</v>
      </c>
      <c r="O98" s="42">
        <f t="shared" si="21"/>
        <v>0</v>
      </c>
      <c r="AI98" s="2">
        <v>40.299999999999997</v>
      </c>
      <c r="BA98" s="2">
        <v>8.06</v>
      </c>
      <c r="BE98" s="32" t="str">
        <f t="shared" si="17"/>
        <v>-</v>
      </c>
      <c r="BF98" s="7" t="str">
        <f t="shared" si="18"/>
        <v>-</v>
      </c>
    </row>
    <row r="99" spans="1:58" x14ac:dyDescent="0.2">
      <c r="A99" s="13">
        <v>41526</v>
      </c>
      <c r="B99" s="11">
        <v>300005</v>
      </c>
      <c r="C99" t="s">
        <v>139</v>
      </c>
      <c r="E99" s="2">
        <v>636</v>
      </c>
      <c r="H99" s="17">
        <f t="shared" si="24"/>
        <v>0</v>
      </c>
      <c r="J99" s="17">
        <f t="shared" si="25"/>
        <v>-636</v>
      </c>
      <c r="L99" s="2">
        <f t="shared" si="26"/>
        <v>25474.01</v>
      </c>
      <c r="M99" s="10">
        <f t="shared" si="19"/>
        <v>0</v>
      </c>
      <c r="N99" s="10">
        <f t="shared" si="20"/>
        <v>14037.389999999996</v>
      </c>
      <c r="O99" s="42">
        <f t="shared" si="21"/>
        <v>0</v>
      </c>
      <c r="AI99" s="2">
        <v>530</v>
      </c>
      <c r="BA99" s="2">
        <v>106</v>
      </c>
      <c r="BE99" s="32" t="str">
        <f t="shared" si="17"/>
        <v>-</v>
      </c>
      <c r="BF99" s="7" t="str">
        <f t="shared" si="18"/>
        <v>-</v>
      </c>
    </row>
    <row r="100" spans="1:58" x14ac:dyDescent="0.2">
      <c r="A100" s="13">
        <v>41526</v>
      </c>
      <c r="B100" s="11">
        <v>300006</v>
      </c>
      <c r="C100" t="s">
        <v>140</v>
      </c>
      <c r="E100" s="2">
        <v>327.17</v>
      </c>
      <c r="H100" s="17">
        <f t="shared" si="24"/>
        <v>0</v>
      </c>
      <c r="J100" s="17">
        <f t="shared" si="25"/>
        <v>-327.17</v>
      </c>
      <c r="L100" s="2">
        <f t="shared" si="26"/>
        <v>25474.01</v>
      </c>
      <c r="M100" s="10">
        <f t="shared" si="19"/>
        <v>0</v>
      </c>
      <c r="N100" s="10">
        <f t="shared" si="20"/>
        <v>13710.219999999996</v>
      </c>
      <c r="O100" s="42">
        <f t="shared" si="21"/>
        <v>0</v>
      </c>
      <c r="AI100" s="2">
        <v>272.64</v>
      </c>
      <c r="BA100" s="2">
        <v>54.53</v>
      </c>
      <c r="BE100" s="32" t="str">
        <f t="shared" si="17"/>
        <v>-</v>
      </c>
      <c r="BF100" s="7" t="str">
        <f t="shared" si="18"/>
        <v>-</v>
      </c>
    </row>
    <row r="101" spans="1:58" x14ac:dyDescent="0.2">
      <c r="A101" s="13">
        <v>41526</v>
      </c>
      <c r="B101" s="11">
        <v>300007</v>
      </c>
      <c r="C101" t="s">
        <v>141</v>
      </c>
      <c r="E101" s="2">
        <v>32.5</v>
      </c>
      <c r="H101" s="17">
        <f t="shared" si="24"/>
        <v>0</v>
      </c>
      <c r="J101" s="17">
        <f t="shared" si="25"/>
        <v>-32.5</v>
      </c>
      <c r="L101" s="2">
        <f t="shared" si="26"/>
        <v>25474.01</v>
      </c>
      <c r="M101" s="10">
        <f t="shared" si="19"/>
        <v>0</v>
      </c>
      <c r="N101" s="10">
        <f t="shared" si="20"/>
        <v>13677.719999999996</v>
      </c>
      <c r="O101" s="42">
        <f t="shared" si="21"/>
        <v>0</v>
      </c>
      <c r="AF101" s="2">
        <v>32.5</v>
      </c>
      <c r="BE101" s="32" t="str">
        <f t="shared" si="17"/>
        <v>-</v>
      </c>
      <c r="BF101" s="7" t="str">
        <f t="shared" si="18"/>
        <v>-</v>
      </c>
    </row>
    <row r="102" spans="1:58" x14ac:dyDescent="0.2">
      <c r="A102" s="13">
        <v>41526</v>
      </c>
      <c r="B102" s="11">
        <v>300008</v>
      </c>
      <c r="C102" t="s">
        <v>142</v>
      </c>
      <c r="E102" s="2">
        <v>97.5</v>
      </c>
      <c r="H102" s="17">
        <f t="shared" si="24"/>
        <v>0</v>
      </c>
      <c r="J102" s="17">
        <f t="shared" si="25"/>
        <v>-97.5</v>
      </c>
      <c r="L102" s="2">
        <f t="shared" si="26"/>
        <v>25474.01</v>
      </c>
      <c r="M102" s="10">
        <f t="shared" si="19"/>
        <v>0</v>
      </c>
      <c r="N102" s="10">
        <f t="shared" si="20"/>
        <v>13580.219999999996</v>
      </c>
      <c r="O102" s="42">
        <f t="shared" si="21"/>
        <v>0</v>
      </c>
      <c r="AF102" s="2">
        <v>97.5</v>
      </c>
      <c r="BE102" s="32" t="str">
        <f t="shared" si="17"/>
        <v>-</v>
      </c>
      <c r="BF102" s="7" t="str">
        <f t="shared" si="18"/>
        <v>-</v>
      </c>
    </row>
    <row r="103" spans="1:58" x14ac:dyDescent="0.2">
      <c r="A103" s="13">
        <v>41526</v>
      </c>
      <c r="B103" s="11">
        <v>300009</v>
      </c>
      <c r="C103" t="s">
        <v>143</v>
      </c>
      <c r="E103" s="2">
        <v>6</v>
      </c>
      <c r="H103" s="17">
        <f t="shared" si="24"/>
        <v>0</v>
      </c>
      <c r="J103" s="17">
        <f t="shared" si="25"/>
        <v>-6</v>
      </c>
      <c r="L103" s="2">
        <f t="shared" si="26"/>
        <v>25474.01</v>
      </c>
      <c r="M103" s="10">
        <f t="shared" si="19"/>
        <v>0</v>
      </c>
      <c r="N103" s="10">
        <f t="shared" si="20"/>
        <v>13574.219999999996</v>
      </c>
      <c r="O103" s="42">
        <f t="shared" si="21"/>
        <v>0</v>
      </c>
      <c r="AV103" s="2">
        <v>6</v>
      </c>
      <c r="BE103" s="32" t="str">
        <f t="shared" si="17"/>
        <v>-</v>
      </c>
      <c r="BF103" s="7" t="str">
        <f t="shared" si="18"/>
        <v>-</v>
      </c>
    </row>
    <row r="104" spans="1:58" x14ac:dyDescent="0.2">
      <c r="A104" s="13">
        <v>41526</v>
      </c>
      <c r="B104" s="11">
        <v>300010</v>
      </c>
      <c r="C104" t="s">
        <v>104</v>
      </c>
      <c r="E104" s="2">
        <v>98</v>
      </c>
      <c r="H104" s="17">
        <f t="shared" si="24"/>
        <v>0</v>
      </c>
      <c r="J104" s="17">
        <f t="shared" si="25"/>
        <v>-98</v>
      </c>
      <c r="L104" s="2">
        <f t="shared" si="26"/>
        <v>25474.01</v>
      </c>
      <c r="M104" s="10">
        <f t="shared" si="19"/>
        <v>0</v>
      </c>
      <c r="N104" s="10">
        <f t="shared" si="20"/>
        <v>13476.219999999996</v>
      </c>
      <c r="O104" s="42">
        <f t="shared" si="21"/>
        <v>0</v>
      </c>
      <c r="AW104" s="2">
        <v>98</v>
      </c>
      <c r="BE104" s="32" t="str">
        <f t="shared" si="17"/>
        <v>-</v>
      </c>
      <c r="BF104" s="7" t="str">
        <f t="shared" si="18"/>
        <v>-</v>
      </c>
    </row>
    <row r="105" spans="1:58" x14ac:dyDescent="0.2">
      <c r="A105" s="13">
        <v>41526</v>
      </c>
      <c r="B105" s="11">
        <v>300011</v>
      </c>
      <c r="C105" t="s">
        <v>107</v>
      </c>
      <c r="E105" s="2">
        <v>24.39</v>
      </c>
      <c r="H105" s="17">
        <f t="shared" si="24"/>
        <v>0</v>
      </c>
      <c r="J105" s="17">
        <f t="shared" si="25"/>
        <v>-24.39</v>
      </c>
      <c r="L105" s="2">
        <f t="shared" si="26"/>
        <v>25474.01</v>
      </c>
      <c r="M105" s="10">
        <f t="shared" si="19"/>
        <v>0</v>
      </c>
      <c r="N105" s="10">
        <f t="shared" si="20"/>
        <v>13451.829999999996</v>
      </c>
      <c r="O105" s="42">
        <f t="shared" si="21"/>
        <v>0</v>
      </c>
      <c r="AX105" s="2">
        <v>24.39</v>
      </c>
      <c r="BE105" s="32" t="str">
        <f t="shared" si="17"/>
        <v>-</v>
      </c>
      <c r="BF105" s="7" t="str">
        <f t="shared" si="18"/>
        <v>-</v>
      </c>
    </row>
    <row r="106" spans="1:58" x14ac:dyDescent="0.2">
      <c r="A106" s="13">
        <v>41526</v>
      </c>
      <c r="B106" s="11">
        <v>300012</v>
      </c>
      <c r="C106" t="s">
        <v>144</v>
      </c>
      <c r="E106" s="2">
        <v>68.77</v>
      </c>
      <c r="H106" s="17">
        <f t="shared" si="24"/>
        <v>0</v>
      </c>
      <c r="J106" s="17">
        <f t="shared" si="25"/>
        <v>-68.77</v>
      </c>
      <c r="L106" s="2">
        <f t="shared" si="26"/>
        <v>25474.01</v>
      </c>
      <c r="M106" s="10">
        <f t="shared" si="19"/>
        <v>0</v>
      </c>
      <c r="N106" s="10">
        <f t="shared" si="20"/>
        <v>13383.059999999996</v>
      </c>
      <c r="O106" s="42">
        <f t="shared" si="21"/>
        <v>0</v>
      </c>
      <c r="Y106" s="2">
        <v>68.77</v>
      </c>
      <c r="BE106" s="32" t="str">
        <f t="shared" si="17"/>
        <v>-</v>
      </c>
      <c r="BF106" s="7" t="str">
        <f t="shared" si="18"/>
        <v>-</v>
      </c>
    </row>
    <row r="107" spans="1:58" x14ac:dyDescent="0.2">
      <c r="A107" s="13">
        <v>41535</v>
      </c>
      <c r="C107" t="s">
        <v>115</v>
      </c>
      <c r="G107" s="2">
        <v>833.75</v>
      </c>
      <c r="H107" s="17">
        <f t="shared" si="24"/>
        <v>0</v>
      </c>
      <c r="J107" s="17">
        <f t="shared" si="25"/>
        <v>833.75</v>
      </c>
      <c r="L107" s="2">
        <f>SUM(L106+H107)</f>
        <v>25474.01</v>
      </c>
      <c r="M107" s="10">
        <f t="shared" si="19"/>
        <v>0</v>
      </c>
      <c r="N107" s="10">
        <f t="shared" si="20"/>
        <v>14216.809999999996</v>
      </c>
      <c r="O107" s="42">
        <f t="shared" si="21"/>
        <v>0</v>
      </c>
      <c r="V107" s="2">
        <v>833.75</v>
      </c>
      <c r="BE107" s="32" t="str">
        <f t="shared" si="17"/>
        <v>-</v>
      </c>
      <c r="BF107" s="7" t="str">
        <f t="shared" si="18"/>
        <v>-</v>
      </c>
    </row>
    <row r="108" spans="1:58" x14ac:dyDescent="0.2">
      <c r="A108" s="13">
        <v>41541</v>
      </c>
      <c r="C108" t="s">
        <v>115</v>
      </c>
      <c r="G108" s="2">
        <v>195.9</v>
      </c>
      <c r="H108" s="17">
        <f t="shared" si="24"/>
        <v>0</v>
      </c>
      <c r="J108" s="17">
        <f t="shared" si="25"/>
        <v>195.9</v>
      </c>
      <c r="L108" s="2">
        <f>SUM(L107+H108)</f>
        <v>25474.01</v>
      </c>
      <c r="M108" s="10">
        <f t="shared" si="19"/>
        <v>0</v>
      </c>
      <c r="N108" s="10">
        <f t="shared" si="20"/>
        <v>14412.709999999995</v>
      </c>
      <c r="O108" s="42">
        <f t="shared" si="21"/>
        <v>0</v>
      </c>
      <c r="V108" s="2">
        <v>195.9</v>
      </c>
      <c r="BE108" s="32" t="str">
        <f t="shared" si="17"/>
        <v>-</v>
      </c>
      <c r="BF108" s="7" t="str">
        <f t="shared" si="18"/>
        <v>-</v>
      </c>
    </row>
    <row r="109" spans="1:58" x14ac:dyDescent="0.2">
      <c r="A109" s="13">
        <v>41547</v>
      </c>
      <c r="C109" t="s">
        <v>145</v>
      </c>
      <c r="F109" s="2">
        <v>11.11</v>
      </c>
      <c r="H109" s="17">
        <f t="shared" si="24"/>
        <v>11.11</v>
      </c>
      <c r="J109" s="17">
        <f t="shared" si="25"/>
        <v>0</v>
      </c>
      <c r="L109" s="2">
        <f>SUM(L108+H109)</f>
        <v>25485.119999999999</v>
      </c>
      <c r="M109" s="10">
        <f t="shared" si="19"/>
        <v>0</v>
      </c>
      <c r="N109" s="10">
        <f t="shared" si="20"/>
        <v>14412.709999999995</v>
      </c>
      <c r="O109" s="42">
        <f t="shared" si="21"/>
        <v>0</v>
      </c>
      <c r="R109" s="2">
        <v>11.11</v>
      </c>
      <c r="BE109" s="32" t="str">
        <f t="shared" si="17"/>
        <v>-</v>
      </c>
      <c r="BF109" s="7" t="str">
        <f t="shared" si="18"/>
        <v>-</v>
      </c>
    </row>
    <row r="110" spans="1:58" x14ac:dyDescent="0.2">
      <c r="A110" s="13">
        <v>41547</v>
      </c>
      <c r="C110" t="s">
        <v>145</v>
      </c>
      <c r="G110" s="2">
        <v>1.53</v>
      </c>
      <c r="H110" s="17">
        <f t="shared" si="24"/>
        <v>0</v>
      </c>
      <c r="J110" s="17">
        <f t="shared" si="25"/>
        <v>1.53</v>
      </c>
      <c r="L110" s="2">
        <f>SUM(L109+H110)</f>
        <v>25485.119999999999</v>
      </c>
      <c r="M110" s="10">
        <f t="shared" si="19"/>
        <v>0</v>
      </c>
      <c r="N110" s="10">
        <f t="shared" si="20"/>
        <v>14414.239999999996</v>
      </c>
      <c r="O110" s="42">
        <f t="shared" si="21"/>
        <v>0</v>
      </c>
      <c r="R110" s="2">
        <v>1.53</v>
      </c>
      <c r="BE110" s="32" t="str">
        <f t="shared" si="17"/>
        <v>-</v>
      </c>
      <c r="BF110" s="7" t="str">
        <f t="shared" si="18"/>
        <v>-</v>
      </c>
    </row>
    <row r="111" spans="1:58" x14ac:dyDescent="0.2">
      <c r="A111" s="13">
        <v>41547</v>
      </c>
      <c r="B111" s="11">
        <v>300128</v>
      </c>
      <c r="C111" t="s">
        <v>146</v>
      </c>
      <c r="D111" s="2">
        <v>353.35</v>
      </c>
      <c r="H111" s="17">
        <f t="shared" si="24"/>
        <v>-353.35</v>
      </c>
      <c r="J111" s="17">
        <f t="shared" si="25"/>
        <v>0</v>
      </c>
      <c r="L111" s="2">
        <f>L110+H111</f>
        <v>25131.77</v>
      </c>
      <c r="M111" s="10">
        <f t="shared" si="19"/>
        <v>0</v>
      </c>
      <c r="N111" s="10">
        <f t="shared" si="20"/>
        <v>14414.239999999996</v>
      </c>
      <c r="O111" s="42">
        <f t="shared" si="21"/>
        <v>0</v>
      </c>
      <c r="AW111" s="2">
        <v>353.35</v>
      </c>
      <c r="BE111" s="32" t="str">
        <f t="shared" si="17"/>
        <v>-</v>
      </c>
      <c r="BF111" s="7" t="str">
        <f t="shared" si="18"/>
        <v>-</v>
      </c>
    </row>
    <row r="112" spans="1:58" x14ac:dyDescent="0.2">
      <c r="A112" s="13">
        <v>41551</v>
      </c>
      <c r="C112" t="s">
        <v>115</v>
      </c>
      <c r="G112" s="2">
        <v>470.95</v>
      </c>
      <c r="H112" s="17">
        <f t="shared" si="24"/>
        <v>0</v>
      </c>
      <c r="J112" s="17">
        <f t="shared" si="25"/>
        <v>470.95</v>
      </c>
      <c r="L112" s="2">
        <f>SUM(L111+H112)</f>
        <v>25131.77</v>
      </c>
      <c r="M112" s="10">
        <f t="shared" si="19"/>
        <v>0</v>
      </c>
      <c r="N112" s="10">
        <f t="shared" si="20"/>
        <v>14885.189999999997</v>
      </c>
      <c r="O112" s="42">
        <f t="shared" si="21"/>
        <v>0</v>
      </c>
      <c r="V112" s="2">
        <v>470.95</v>
      </c>
      <c r="BE112" s="32" t="str">
        <f t="shared" si="17"/>
        <v>-</v>
      </c>
      <c r="BF112" s="7" t="str">
        <f t="shared" si="18"/>
        <v>-</v>
      </c>
    </row>
    <row r="113" spans="1:58" x14ac:dyDescent="0.2">
      <c r="A113" s="13">
        <v>41561</v>
      </c>
      <c r="B113" s="11">
        <v>300129</v>
      </c>
      <c r="C113" t="s">
        <v>147</v>
      </c>
      <c r="D113" s="2">
        <v>294.05</v>
      </c>
      <c r="H113" s="17">
        <f t="shared" si="24"/>
        <v>-294.05</v>
      </c>
      <c r="J113" s="17">
        <f t="shared" si="25"/>
        <v>0</v>
      </c>
      <c r="L113" s="2">
        <f>SUM(L112+H113)</f>
        <v>24837.72</v>
      </c>
      <c r="M113" s="10">
        <f t="shared" si="19"/>
        <v>0</v>
      </c>
      <c r="N113" s="10">
        <f t="shared" si="20"/>
        <v>14885.189999999997</v>
      </c>
      <c r="O113" s="42">
        <f t="shared" si="21"/>
        <v>0</v>
      </c>
      <c r="AW113" s="2">
        <v>294.05</v>
      </c>
      <c r="BE113" s="32" t="str">
        <f t="shared" si="17"/>
        <v>-</v>
      </c>
      <c r="BF113" s="7" t="str">
        <f t="shared" si="18"/>
        <v>-</v>
      </c>
    </row>
    <row r="114" spans="1:58" x14ac:dyDescent="0.2">
      <c r="A114" s="13">
        <v>41561</v>
      </c>
      <c r="B114" s="11">
        <v>300130</v>
      </c>
      <c r="C114" t="s">
        <v>83</v>
      </c>
      <c r="D114" s="2">
        <v>7.8</v>
      </c>
      <c r="H114" s="17">
        <f t="shared" si="24"/>
        <v>-7.8</v>
      </c>
      <c r="J114" s="17">
        <f t="shared" si="25"/>
        <v>0</v>
      </c>
      <c r="L114" s="2">
        <f t="shared" ref="L114:L129" si="27">SUM(L113+H114)</f>
        <v>24829.920000000002</v>
      </c>
      <c r="M114" s="10">
        <f t="shared" si="19"/>
        <v>0</v>
      </c>
      <c r="N114" s="10">
        <f t="shared" si="20"/>
        <v>14885.189999999997</v>
      </c>
      <c r="O114" s="42">
        <f t="shared" si="21"/>
        <v>0</v>
      </c>
      <c r="AV114" s="2">
        <v>7.8</v>
      </c>
      <c r="BE114" s="32" t="str">
        <f t="shared" si="17"/>
        <v>-</v>
      </c>
      <c r="BF114" s="7" t="str">
        <f t="shared" si="18"/>
        <v>-</v>
      </c>
    </row>
    <row r="115" spans="1:58" x14ac:dyDescent="0.2">
      <c r="A115" s="13">
        <v>41561</v>
      </c>
      <c r="B115" s="11">
        <v>300131</v>
      </c>
      <c r="C115" t="s">
        <v>90</v>
      </c>
      <c r="D115" s="2">
        <v>204.61</v>
      </c>
      <c r="H115" s="17">
        <f t="shared" si="24"/>
        <v>-204.61</v>
      </c>
      <c r="J115" s="17">
        <f t="shared" si="25"/>
        <v>0</v>
      </c>
      <c r="L115" s="2">
        <f t="shared" si="27"/>
        <v>24625.31</v>
      </c>
      <c r="M115" s="10">
        <f t="shared" si="19"/>
        <v>0</v>
      </c>
      <c r="N115" s="10">
        <f t="shared" si="20"/>
        <v>14885.189999999997</v>
      </c>
      <c r="O115" s="42">
        <f t="shared" si="21"/>
        <v>0</v>
      </c>
      <c r="AC115" s="2">
        <v>204.61</v>
      </c>
      <c r="BE115" s="32" t="str">
        <f t="shared" si="17"/>
        <v>-</v>
      </c>
      <c r="BF115" s="7" t="str">
        <f t="shared" si="18"/>
        <v>-</v>
      </c>
    </row>
    <row r="116" spans="1:58" x14ac:dyDescent="0.2">
      <c r="A116" s="13">
        <v>41561</v>
      </c>
      <c r="B116" s="11">
        <v>300132</v>
      </c>
      <c r="C116" t="s">
        <v>148</v>
      </c>
      <c r="D116" s="2">
        <v>118.89</v>
      </c>
      <c r="H116" s="17">
        <f t="shared" si="24"/>
        <v>-118.89</v>
      </c>
      <c r="J116" s="17">
        <f t="shared" si="25"/>
        <v>0</v>
      </c>
      <c r="L116" s="2">
        <f t="shared" si="27"/>
        <v>24506.420000000002</v>
      </c>
      <c r="M116" s="10">
        <f t="shared" si="19"/>
        <v>0</v>
      </c>
      <c r="N116" s="10">
        <f t="shared" si="20"/>
        <v>14885.189999999997</v>
      </c>
      <c r="O116" s="42">
        <f t="shared" si="21"/>
        <v>0</v>
      </c>
      <c r="AE116" s="2">
        <v>45.2</v>
      </c>
      <c r="AX116" s="2">
        <v>73.69</v>
      </c>
      <c r="BE116" s="32" t="str">
        <f t="shared" si="17"/>
        <v>-</v>
      </c>
      <c r="BF116" s="7" t="str">
        <f t="shared" si="18"/>
        <v>-</v>
      </c>
    </row>
    <row r="117" spans="1:58" x14ac:dyDescent="0.2">
      <c r="A117" s="13">
        <v>41561</v>
      </c>
      <c r="B117" s="11">
        <v>300133</v>
      </c>
      <c r="C117" t="s">
        <v>86</v>
      </c>
      <c r="D117" s="2">
        <v>8.3800000000000008</v>
      </c>
      <c r="H117" s="17">
        <f t="shared" si="24"/>
        <v>-8.3800000000000008</v>
      </c>
      <c r="J117" s="17">
        <f t="shared" si="25"/>
        <v>0</v>
      </c>
      <c r="L117" s="2">
        <f t="shared" si="27"/>
        <v>24498.04</v>
      </c>
      <c r="M117" s="10">
        <f t="shared" si="19"/>
        <v>0</v>
      </c>
      <c r="N117" s="10">
        <f t="shared" si="20"/>
        <v>14885.189999999997</v>
      </c>
      <c r="O117" s="42">
        <f t="shared" si="21"/>
        <v>0</v>
      </c>
      <c r="Z117" s="74"/>
      <c r="AA117" s="2">
        <v>8.3800000000000008</v>
      </c>
      <c r="BE117" s="32" t="str">
        <f t="shared" si="17"/>
        <v>-</v>
      </c>
      <c r="BF117" s="7" t="str">
        <f t="shared" si="18"/>
        <v>-</v>
      </c>
    </row>
    <row r="118" spans="1:58" x14ac:dyDescent="0.2">
      <c r="A118" s="13">
        <v>41561</v>
      </c>
      <c r="B118" s="11">
        <v>300134</v>
      </c>
      <c r="C118" t="s">
        <v>109</v>
      </c>
      <c r="D118" s="2">
        <v>156.19999999999999</v>
      </c>
      <c r="H118" s="17">
        <f t="shared" si="24"/>
        <v>-156.19999999999999</v>
      </c>
      <c r="J118" s="17">
        <f t="shared" si="25"/>
        <v>0</v>
      </c>
      <c r="L118" s="2">
        <f t="shared" si="27"/>
        <v>24341.84</v>
      </c>
      <c r="M118" s="10">
        <f t="shared" si="19"/>
        <v>0</v>
      </c>
      <c r="N118" s="10">
        <f t="shared" si="20"/>
        <v>14885.189999999997</v>
      </c>
      <c r="O118" s="42">
        <f t="shared" si="21"/>
        <v>0</v>
      </c>
      <c r="Z118" s="2">
        <v>130.16999999999999</v>
      </c>
      <c r="BA118" s="2">
        <v>26.03</v>
      </c>
      <c r="BE118" s="32" t="str">
        <f t="shared" si="17"/>
        <v>-</v>
      </c>
      <c r="BF118" s="7" t="str">
        <f t="shared" si="18"/>
        <v>-</v>
      </c>
    </row>
    <row r="119" spans="1:58" x14ac:dyDescent="0.2">
      <c r="A119" s="13">
        <v>41561</v>
      </c>
      <c r="B119" s="11">
        <v>300135</v>
      </c>
      <c r="C119" t="s">
        <v>99</v>
      </c>
      <c r="D119" s="2">
        <v>140</v>
      </c>
      <c r="H119" s="17">
        <f t="shared" si="24"/>
        <v>-140</v>
      </c>
      <c r="J119" s="17">
        <f t="shared" si="25"/>
        <v>0</v>
      </c>
      <c r="L119" s="2">
        <f t="shared" si="27"/>
        <v>24201.84</v>
      </c>
      <c r="M119" s="10">
        <f t="shared" si="19"/>
        <v>0</v>
      </c>
      <c r="N119" s="10">
        <f t="shared" si="20"/>
        <v>14885.189999999997</v>
      </c>
      <c r="O119" s="42">
        <f t="shared" si="21"/>
        <v>0</v>
      </c>
      <c r="AL119" s="2">
        <v>90</v>
      </c>
      <c r="AM119" s="2">
        <v>50</v>
      </c>
      <c r="BE119" s="32" t="str">
        <f t="shared" si="17"/>
        <v>-</v>
      </c>
      <c r="BF119" s="7" t="str">
        <f t="shared" si="18"/>
        <v>-</v>
      </c>
    </row>
    <row r="120" spans="1:58" x14ac:dyDescent="0.2">
      <c r="A120" s="13">
        <v>41561</v>
      </c>
      <c r="B120" s="11">
        <v>300136</v>
      </c>
      <c r="C120" t="s">
        <v>79</v>
      </c>
      <c r="D120" s="2">
        <v>60</v>
      </c>
      <c r="H120" s="17">
        <f t="shared" si="24"/>
        <v>-60</v>
      </c>
      <c r="J120" s="17">
        <f t="shared" si="25"/>
        <v>0</v>
      </c>
      <c r="L120" s="2">
        <f t="shared" si="27"/>
        <v>24141.84</v>
      </c>
      <c r="M120" s="10">
        <f t="shared" si="19"/>
        <v>0</v>
      </c>
      <c r="N120" s="10">
        <f t="shared" si="20"/>
        <v>14885.189999999997</v>
      </c>
      <c r="O120" s="42">
        <f t="shared" si="21"/>
        <v>0</v>
      </c>
      <c r="AB120" s="2">
        <v>60</v>
      </c>
      <c r="BE120" s="32" t="str">
        <f t="shared" si="17"/>
        <v>-</v>
      </c>
      <c r="BF120" s="7" t="str">
        <f t="shared" si="18"/>
        <v>-</v>
      </c>
    </row>
    <row r="121" spans="1:58" x14ac:dyDescent="0.2">
      <c r="A121" s="13">
        <v>41561</v>
      </c>
      <c r="B121" s="11">
        <v>300013</v>
      </c>
      <c r="C121" t="s">
        <v>149</v>
      </c>
      <c r="E121" s="2">
        <v>1202.6500000000001</v>
      </c>
      <c r="H121" s="17">
        <f t="shared" si="24"/>
        <v>0</v>
      </c>
      <c r="J121" s="17">
        <f t="shared" si="25"/>
        <v>-1202.6500000000001</v>
      </c>
      <c r="L121" s="2">
        <f t="shared" si="27"/>
        <v>24141.84</v>
      </c>
      <c r="M121" s="10">
        <f t="shared" si="19"/>
        <v>0</v>
      </c>
      <c r="N121" s="10">
        <f t="shared" si="20"/>
        <v>13682.539999999997</v>
      </c>
      <c r="O121" s="42">
        <f t="shared" si="21"/>
        <v>0</v>
      </c>
      <c r="AZ121" s="2">
        <v>1202.6500000000001</v>
      </c>
      <c r="BE121" s="32" t="str">
        <f t="shared" si="17"/>
        <v>-</v>
      </c>
      <c r="BF121" s="7" t="str">
        <f t="shared" si="18"/>
        <v>-</v>
      </c>
    </row>
    <row r="122" spans="1:58" x14ac:dyDescent="0.2">
      <c r="A122" s="13">
        <v>41561</v>
      </c>
      <c r="B122" s="11">
        <v>300014</v>
      </c>
      <c r="C122" t="s">
        <v>142</v>
      </c>
      <c r="E122" s="2">
        <v>130</v>
      </c>
      <c r="H122" s="17">
        <f t="shared" si="24"/>
        <v>0</v>
      </c>
      <c r="J122" s="17">
        <f t="shared" si="25"/>
        <v>-130</v>
      </c>
      <c r="L122" s="2">
        <f t="shared" si="27"/>
        <v>24141.84</v>
      </c>
      <c r="M122" s="10">
        <f t="shared" si="19"/>
        <v>0</v>
      </c>
      <c r="N122" s="10">
        <f t="shared" si="20"/>
        <v>13552.539999999997</v>
      </c>
      <c r="O122" s="42">
        <f t="shared" si="21"/>
        <v>0</v>
      </c>
      <c r="AF122" s="2">
        <v>130</v>
      </c>
      <c r="BE122" s="32" t="str">
        <f t="shared" si="17"/>
        <v>-</v>
      </c>
      <c r="BF122" s="7" t="str">
        <f t="shared" si="18"/>
        <v>-</v>
      </c>
    </row>
    <row r="123" spans="1:58" x14ac:dyDescent="0.2">
      <c r="A123" s="13">
        <v>41561</v>
      </c>
      <c r="B123" s="11">
        <v>300015</v>
      </c>
      <c r="C123" t="s">
        <v>150</v>
      </c>
      <c r="E123" s="2">
        <v>75.05</v>
      </c>
      <c r="H123" s="17">
        <f t="shared" si="24"/>
        <v>0</v>
      </c>
      <c r="J123" s="17">
        <f t="shared" si="25"/>
        <v>-75.05</v>
      </c>
      <c r="L123" s="2">
        <f t="shared" si="27"/>
        <v>24141.84</v>
      </c>
      <c r="M123" s="10">
        <f t="shared" si="19"/>
        <v>0</v>
      </c>
      <c r="N123" s="10">
        <f t="shared" si="20"/>
        <v>13477.489999999998</v>
      </c>
      <c r="O123" s="42">
        <f t="shared" si="21"/>
        <v>0</v>
      </c>
      <c r="AW123" s="2">
        <v>75.05</v>
      </c>
      <c r="BE123" s="32" t="str">
        <f t="shared" si="17"/>
        <v>-</v>
      </c>
      <c r="BF123" s="7" t="str">
        <f t="shared" si="18"/>
        <v>-</v>
      </c>
    </row>
    <row r="124" spans="1:58" x14ac:dyDescent="0.2">
      <c r="A124" s="13">
        <v>41561</v>
      </c>
      <c r="B124" s="11">
        <v>300016</v>
      </c>
      <c r="C124" t="s">
        <v>151</v>
      </c>
      <c r="E124" s="2">
        <v>18.71</v>
      </c>
      <c r="H124" s="17">
        <f t="shared" si="24"/>
        <v>0</v>
      </c>
      <c r="J124" s="17">
        <f t="shared" si="25"/>
        <v>-18.71</v>
      </c>
      <c r="L124" s="2">
        <f t="shared" si="27"/>
        <v>24141.84</v>
      </c>
      <c r="M124" s="10">
        <f t="shared" si="19"/>
        <v>0</v>
      </c>
      <c r="N124" s="10">
        <f t="shared" si="20"/>
        <v>13458.779999999999</v>
      </c>
      <c r="O124" s="42">
        <f t="shared" si="21"/>
        <v>0</v>
      </c>
      <c r="AX124" s="2">
        <v>18.71</v>
      </c>
      <c r="BE124" s="32" t="str">
        <f t="shared" si="17"/>
        <v>-</v>
      </c>
      <c r="BF124" s="7" t="str">
        <f t="shared" si="18"/>
        <v>-</v>
      </c>
    </row>
    <row r="125" spans="1:58" x14ac:dyDescent="0.2">
      <c r="A125" s="13">
        <v>41561</v>
      </c>
      <c r="B125" s="11">
        <v>300017</v>
      </c>
      <c r="C125" t="s">
        <v>113</v>
      </c>
      <c r="E125" s="2">
        <v>112.23</v>
      </c>
      <c r="H125" s="17">
        <f t="shared" si="24"/>
        <v>0</v>
      </c>
      <c r="J125" s="17">
        <f t="shared" si="25"/>
        <v>-112.23</v>
      </c>
      <c r="L125" s="2">
        <f t="shared" si="27"/>
        <v>24141.84</v>
      </c>
      <c r="M125" s="10">
        <f t="shared" si="19"/>
        <v>0</v>
      </c>
      <c r="N125" s="10">
        <f t="shared" si="20"/>
        <v>13346.55</v>
      </c>
      <c r="O125" s="42">
        <f t="shared" si="21"/>
        <v>0</v>
      </c>
      <c r="AI125" s="2">
        <v>93.52</v>
      </c>
      <c r="BA125" s="2">
        <v>18.71</v>
      </c>
      <c r="BE125" s="32" t="str">
        <f t="shared" si="17"/>
        <v>-</v>
      </c>
      <c r="BF125" s="7" t="str">
        <f t="shared" si="18"/>
        <v>-</v>
      </c>
    </row>
    <row r="126" spans="1:58" x14ac:dyDescent="0.2">
      <c r="A126" s="13">
        <v>41561</v>
      </c>
      <c r="B126" s="11">
        <v>300018</v>
      </c>
      <c r="C126" t="s">
        <v>152</v>
      </c>
      <c r="E126" s="2">
        <v>50.4</v>
      </c>
      <c r="H126" s="17">
        <f t="shared" si="24"/>
        <v>0</v>
      </c>
      <c r="J126" s="17">
        <f t="shared" si="25"/>
        <v>-50.4</v>
      </c>
      <c r="L126" s="2">
        <f t="shared" si="27"/>
        <v>24141.84</v>
      </c>
      <c r="M126" s="10">
        <f t="shared" si="19"/>
        <v>0</v>
      </c>
      <c r="N126" s="10">
        <f t="shared" si="20"/>
        <v>13296.15</v>
      </c>
      <c r="O126" s="42">
        <f t="shared" si="21"/>
        <v>0</v>
      </c>
      <c r="AI126" s="2">
        <v>42</v>
      </c>
      <c r="BA126" s="2">
        <v>8.4</v>
      </c>
      <c r="BE126" s="32" t="str">
        <f t="shared" si="17"/>
        <v>-</v>
      </c>
      <c r="BF126" s="7" t="str">
        <f t="shared" si="18"/>
        <v>-</v>
      </c>
    </row>
    <row r="127" spans="1:58" x14ac:dyDescent="0.2">
      <c r="A127" s="13">
        <v>41561</v>
      </c>
      <c r="B127" s="11">
        <v>300019</v>
      </c>
      <c r="C127" t="s">
        <v>153</v>
      </c>
      <c r="E127" s="2">
        <v>686.16</v>
      </c>
      <c r="H127" s="17">
        <f t="shared" si="24"/>
        <v>0</v>
      </c>
      <c r="J127" s="17">
        <f t="shared" si="25"/>
        <v>-686.16</v>
      </c>
      <c r="L127" s="2">
        <f t="shared" si="27"/>
        <v>24141.84</v>
      </c>
      <c r="M127" s="10">
        <f t="shared" si="19"/>
        <v>0</v>
      </c>
      <c r="N127" s="10">
        <f t="shared" si="20"/>
        <v>12609.99</v>
      </c>
      <c r="O127" s="42">
        <f t="shared" si="21"/>
        <v>0</v>
      </c>
      <c r="AI127" s="2">
        <v>571.79999999999995</v>
      </c>
      <c r="BA127" s="2">
        <v>114.36</v>
      </c>
      <c r="BE127" s="32" t="str">
        <f t="shared" ref="BE127:BE192" si="28">IF((D127-F127)+(E127-G127)=(-P127-Q127-R127-S127-T127-U127-V127+W127+X127+Y127+Z127+AA127+AB127+AC127+AD127+AE127+AF127+AG127+AH127+AI127+AJ127+AK127+AL127+AM127+AN127+AO127+AP127+AQ127+AR127+AS127+AT127+AU127+AV127+AW127+AX127+AY127+AZ127+BA127+BB127+BC127),"-","ERROR")</f>
        <v>-</v>
      </c>
      <c r="BF127" s="7" t="str">
        <f t="shared" ref="BF127:BF192" si="29">IF((D127-F127)+(E127-G127)=(-H127-I127-J127-K127),"-","ERROR")</f>
        <v>-</v>
      </c>
    </row>
    <row r="128" spans="1:58" x14ac:dyDescent="0.2">
      <c r="A128" s="13">
        <v>41561</v>
      </c>
      <c r="B128" s="11">
        <v>300020</v>
      </c>
      <c r="C128" t="s">
        <v>112</v>
      </c>
      <c r="E128" s="2">
        <v>60.99</v>
      </c>
      <c r="H128" s="17">
        <f t="shared" si="24"/>
        <v>0</v>
      </c>
      <c r="J128" s="17">
        <f t="shared" si="25"/>
        <v>-60.99</v>
      </c>
      <c r="L128" s="2">
        <f t="shared" si="27"/>
        <v>24141.84</v>
      </c>
      <c r="M128" s="10">
        <f t="shared" si="19"/>
        <v>0</v>
      </c>
      <c r="N128" s="10">
        <f t="shared" si="20"/>
        <v>12549</v>
      </c>
      <c r="O128" s="42">
        <f t="shared" si="21"/>
        <v>0</v>
      </c>
      <c r="AI128" s="2">
        <v>60.99</v>
      </c>
      <c r="BE128" s="32" t="str">
        <f t="shared" si="28"/>
        <v>-</v>
      </c>
      <c r="BF128" s="7" t="str">
        <f t="shared" si="29"/>
        <v>-</v>
      </c>
    </row>
    <row r="129" spans="1:58" x14ac:dyDescent="0.2">
      <c r="A129" s="13">
        <v>41561</v>
      </c>
      <c r="B129" s="11">
        <v>300021</v>
      </c>
      <c r="C129" t="s">
        <v>154</v>
      </c>
      <c r="E129" s="2">
        <v>20</v>
      </c>
      <c r="H129" s="17">
        <f t="shared" si="24"/>
        <v>0</v>
      </c>
      <c r="J129" s="17">
        <f t="shared" si="25"/>
        <v>-20</v>
      </c>
      <c r="L129" s="2">
        <f t="shared" si="27"/>
        <v>24141.84</v>
      </c>
      <c r="M129" s="10">
        <f t="shared" ref="M129:O130" si="30">M128+I129</f>
        <v>0</v>
      </c>
      <c r="N129" s="10">
        <f t="shared" si="30"/>
        <v>12529</v>
      </c>
      <c r="O129" s="42">
        <f t="shared" si="30"/>
        <v>0</v>
      </c>
      <c r="AI129" s="2">
        <v>20</v>
      </c>
      <c r="BE129" s="32" t="str">
        <f t="shared" si="28"/>
        <v>-</v>
      </c>
      <c r="BF129" s="7" t="str">
        <f t="shared" si="29"/>
        <v>-</v>
      </c>
    </row>
    <row r="130" spans="1:58" x14ac:dyDescent="0.2">
      <c r="A130" s="13">
        <v>41566</v>
      </c>
      <c r="C130" t="s">
        <v>115</v>
      </c>
      <c r="G130" s="2">
        <v>187.2</v>
      </c>
      <c r="H130" s="17">
        <f t="shared" si="24"/>
        <v>0</v>
      </c>
      <c r="J130" s="17">
        <f t="shared" si="25"/>
        <v>187.2</v>
      </c>
      <c r="L130" s="2">
        <f t="shared" ref="L130:L161" si="31">SUM(L129+H130)</f>
        <v>24141.84</v>
      </c>
      <c r="M130" s="10">
        <f t="shared" si="30"/>
        <v>0</v>
      </c>
      <c r="N130" s="10">
        <f t="shared" si="30"/>
        <v>12716.2</v>
      </c>
      <c r="O130" s="42">
        <f t="shared" si="30"/>
        <v>0</v>
      </c>
      <c r="V130" s="2">
        <v>187.2</v>
      </c>
      <c r="BE130" s="32" t="str">
        <f t="shared" si="28"/>
        <v>-</v>
      </c>
      <c r="BF130" s="7" t="str">
        <f t="shared" si="29"/>
        <v>-</v>
      </c>
    </row>
    <row r="131" spans="1:58" x14ac:dyDescent="0.2">
      <c r="A131" s="13">
        <v>41579</v>
      </c>
      <c r="C131" t="s">
        <v>115</v>
      </c>
      <c r="G131" s="2">
        <v>504.85</v>
      </c>
      <c r="H131" s="17">
        <f t="shared" ref="H131:H169" si="32">IF(D131&gt;0,((D131)*-1),(F131))</f>
        <v>0</v>
      </c>
      <c r="J131" s="17">
        <f t="shared" ref="J131:J169" si="33">IF(E131&gt;0,((E131)*-1),(G131))</f>
        <v>504.85</v>
      </c>
      <c r="L131" s="2">
        <f t="shared" si="31"/>
        <v>24141.84</v>
      </c>
      <c r="M131" s="10">
        <f t="shared" ref="M131:M169" si="34">M130+I131</f>
        <v>0</v>
      </c>
      <c r="N131" s="10">
        <f t="shared" ref="N131:N169" si="35">N130+J131</f>
        <v>13221.050000000001</v>
      </c>
      <c r="O131" s="42">
        <f t="shared" ref="O131:O169" si="36">O130+K131</f>
        <v>0</v>
      </c>
      <c r="V131" s="2">
        <v>504.85</v>
      </c>
      <c r="BE131" s="32" t="str">
        <f t="shared" si="28"/>
        <v>-</v>
      </c>
      <c r="BF131" s="7" t="str">
        <f t="shared" si="29"/>
        <v>-</v>
      </c>
    </row>
    <row r="132" spans="1:58" x14ac:dyDescent="0.2">
      <c r="A132" s="13">
        <v>41589</v>
      </c>
      <c r="B132" s="11">
        <v>300137</v>
      </c>
      <c r="C132" t="s">
        <v>159</v>
      </c>
      <c r="D132" s="2">
        <v>436.86</v>
      </c>
      <c r="H132" s="17">
        <f t="shared" si="32"/>
        <v>-436.86</v>
      </c>
      <c r="J132" s="17">
        <f t="shared" si="33"/>
        <v>0</v>
      </c>
      <c r="L132" s="2">
        <f t="shared" si="31"/>
        <v>23704.98</v>
      </c>
      <c r="M132" s="10">
        <f t="shared" si="34"/>
        <v>0</v>
      </c>
      <c r="N132" s="10">
        <f t="shared" si="35"/>
        <v>13221.050000000001</v>
      </c>
      <c r="O132" s="42">
        <f t="shared" si="36"/>
        <v>0</v>
      </c>
      <c r="AW132" s="2">
        <v>436.86</v>
      </c>
      <c r="BE132" s="32" t="str">
        <f t="shared" si="28"/>
        <v>-</v>
      </c>
      <c r="BF132" s="7" t="str">
        <f t="shared" si="29"/>
        <v>-</v>
      </c>
    </row>
    <row r="133" spans="1:58" x14ac:dyDescent="0.2">
      <c r="A133" s="13">
        <v>41589</v>
      </c>
      <c r="B133" s="11">
        <v>300138</v>
      </c>
      <c r="C133" t="s">
        <v>160</v>
      </c>
      <c r="D133" s="2">
        <v>126.2</v>
      </c>
      <c r="H133" s="17">
        <f t="shared" si="32"/>
        <v>-126.2</v>
      </c>
      <c r="J133" s="17">
        <f t="shared" si="33"/>
        <v>0</v>
      </c>
      <c r="L133" s="2">
        <f t="shared" si="31"/>
        <v>23578.78</v>
      </c>
      <c r="M133" s="10">
        <f t="shared" si="34"/>
        <v>0</v>
      </c>
      <c r="N133" s="10">
        <f t="shared" si="35"/>
        <v>13221.050000000001</v>
      </c>
      <c r="O133" s="42">
        <f t="shared" si="36"/>
        <v>0</v>
      </c>
      <c r="AE133" s="2">
        <v>17</v>
      </c>
      <c r="AX133" s="2">
        <v>109.2</v>
      </c>
      <c r="BE133" s="32" t="str">
        <f t="shared" si="28"/>
        <v>-</v>
      </c>
      <c r="BF133" s="7" t="str">
        <f t="shared" si="29"/>
        <v>-</v>
      </c>
    </row>
    <row r="134" spans="1:58" x14ac:dyDescent="0.2">
      <c r="A134" s="13">
        <v>41589</v>
      </c>
      <c r="B134" s="11">
        <v>300139</v>
      </c>
      <c r="C134" t="s">
        <v>161</v>
      </c>
      <c r="D134" s="2">
        <v>5.2</v>
      </c>
      <c r="H134" s="17">
        <f t="shared" si="32"/>
        <v>-5.2</v>
      </c>
      <c r="J134" s="17">
        <f t="shared" si="33"/>
        <v>0</v>
      </c>
      <c r="L134" s="2">
        <f t="shared" si="31"/>
        <v>23573.579999999998</v>
      </c>
      <c r="M134" s="10">
        <f t="shared" si="34"/>
        <v>0</v>
      </c>
      <c r="N134" s="10">
        <f t="shared" si="35"/>
        <v>13221.050000000001</v>
      </c>
      <c r="O134" s="42">
        <f t="shared" si="36"/>
        <v>0</v>
      </c>
      <c r="AV134" s="2">
        <v>5.2</v>
      </c>
      <c r="BE134" s="32" t="str">
        <f t="shared" si="28"/>
        <v>-</v>
      </c>
      <c r="BF134" s="7" t="str">
        <f t="shared" si="29"/>
        <v>-</v>
      </c>
    </row>
    <row r="135" spans="1:58" x14ac:dyDescent="0.2">
      <c r="A135" s="13">
        <v>41589</v>
      </c>
      <c r="B135" s="11">
        <v>300140</v>
      </c>
      <c r="C135" t="s">
        <v>80</v>
      </c>
      <c r="D135" s="2">
        <v>60</v>
      </c>
      <c r="H135" s="17">
        <f t="shared" si="32"/>
        <v>-60</v>
      </c>
      <c r="J135" s="17">
        <f t="shared" si="33"/>
        <v>0</v>
      </c>
      <c r="L135" s="2">
        <f t="shared" si="31"/>
        <v>23513.579999999998</v>
      </c>
      <c r="M135" s="10">
        <f t="shared" si="34"/>
        <v>0</v>
      </c>
      <c r="N135" s="10">
        <f t="shared" si="35"/>
        <v>13221.050000000001</v>
      </c>
      <c r="O135" s="42">
        <f t="shared" si="36"/>
        <v>0</v>
      </c>
      <c r="AB135" s="2">
        <v>60</v>
      </c>
      <c r="BE135" s="32" t="str">
        <f t="shared" si="28"/>
        <v>-</v>
      </c>
      <c r="BF135" s="7" t="str">
        <f t="shared" si="29"/>
        <v>-</v>
      </c>
    </row>
    <row r="136" spans="1:58" x14ac:dyDescent="0.2">
      <c r="A136" s="13">
        <v>41589</v>
      </c>
      <c r="B136" s="11">
        <v>300141</v>
      </c>
      <c r="C136" t="s">
        <v>90</v>
      </c>
      <c r="D136" s="2">
        <v>68</v>
      </c>
      <c r="H136" s="17">
        <f t="shared" si="32"/>
        <v>-68</v>
      </c>
      <c r="J136" s="17">
        <f t="shared" si="33"/>
        <v>0</v>
      </c>
      <c r="L136" s="2">
        <f t="shared" si="31"/>
        <v>23445.579999999998</v>
      </c>
      <c r="M136" s="10">
        <f t="shared" si="34"/>
        <v>0</v>
      </c>
      <c r="N136" s="10">
        <f t="shared" si="35"/>
        <v>13221.050000000001</v>
      </c>
      <c r="O136" s="42">
        <f t="shared" si="36"/>
        <v>0</v>
      </c>
      <c r="AC136" s="2">
        <v>68</v>
      </c>
      <c r="BE136" s="32" t="str">
        <f t="shared" si="28"/>
        <v>-</v>
      </c>
      <c r="BF136" s="7" t="str">
        <f t="shared" si="29"/>
        <v>-</v>
      </c>
    </row>
    <row r="137" spans="1:58" x14ac:dyDescent="0.2">
      <c r="A137" s="13">
        <v>41589</v>
      </c>
      <c r="B137" s="11">
        <v>300142</v>
      </c>
      <c r="C137" t="s">
        <v>162</v>
      </c>
      <c r="D137" s="2">
        <v>50</v>
      </c>
      <c r="H137" s="17">
        <f t="shared" si="32"/>
        <v>-50</v>
      </c>
      <c r="J137" s="17">
        <f t="shared" si="33"/>
        <v>0</v>
      </c>
      <c r="L137" s="2">
        <f t="shared" si="31"/>
        <v>23395.579999999998</v>
      </c>
      <c r="M137" s="10">
        <f t="shared" si="34"/>
        <v>0</v>
      </c>
      <c r="N137" s="10">
        <f t="shared" si="35"/>
        <v>13221.050000000001</v>
      </c>
      <c r="O137" s="42">
        <f t="shared" si="36"/>
        <v>0</v>
      </c>
      <c r="AU137" s="2">
        <v>50</v>
      </c>
      <c r="BE137" s="32" t="str">
        <f t="shared" si="28"/>
        <v>-</v>
      </c>
      <c r="BF137" s="7" t="str">
        <f t="shared" si="29"/>
        <v>-</v>
      </c>
    </row>
    <row r="138" spans="1:58" x14ac:dyDescent="0.2">
      <c r="A138" s="13">
        <v>41589</v>
      </c>
      <c r="B138" s="11">
        <v>300022</v>
      </c>
      <c r="C138" t="s">
        <v>163</v>
      </c>
      <c r="E138" s="2">
        <v>42.38</v>
      </c>
      <c r="H138" s="17">
        <f t="shared" si="32"/>
        <v>0</v>
      </c>
      <c r="J138" s="17">
        <f t="shared" si="33"/>
        <v>-42.38</v>
      </c>
      <c r="L138" s="2">
        <f t="shared" si="31"/>
        <v>23395.579999999998</v>
      </c>
      <c r="M138" s="10">
        <f t="shared" si="34"/>
        <v>0</v>
      </c>
      <c r="N138" s="10">
        <f t="shared" si="35"/>
        <v>13178.670000000002</v>
      </c>
      <c r="O138" s="42">
        <f t="shared" si="36"/>
        <v>0</v>
      </c>
      <c r="AW138" s="2">
        <v>42.38</v>
      </c>
      <c r="BE138" s="32" t="str">
        <f t="shared" si="28"/>
        <v>-</v>
      </c>
      <c r="BF138" s="7" t="str">
        <f t="shared" si="29"/>
        <v>-</v>
      </c>
    </row>
    <row r="139" spans="1:58" x14ac:dyDescent="0.2">
      <c r="A139" s="13">
        <v>41589</v>
      </c>
      <c r="B139" s="11">
        <v>300023</v>
      </c>
      <c r="C139" t="s">
        <v>164</v>
      </c>
      <c r="E139" s="2">
        <v>10.6</v>
      </c>
      <c r="H139" s="17">
        <f t="shared" si="32"/>
        <v>0</v>
      </c>
      <c r="J139" s="17">
        <f t="shared" si="33"/>
        <v>-10.6</v>
      </c>
      <c r="L139" s="2">
        <f t="shared" si="31"/>
        <v>23395.579999999998</v>
      </c>
      <c r="M139" s="10">
        <f t="shared" si="34"/>
        <v>0</v>
      </c>
      <c r="N139" s="10">
        <f t="shared" si="35"/>
        <v>13168.070000000002</v>
      </c>
      <c r="O139" s="42">
        <f t="shared" si="36"/>
        <v>0</v>
      </c>
      <c r="AX139" s="2">
        <v>10.6</v>
      </c>
      <c r="BE139" s="32" t="str">
        <f t="shared" si="28"/>
        <v>-</v>
      </c>
      <c r="BF139" s="7" t="str">
        <f t="shared" si="29"/>
        <v>-</v>
      </c>
    </row>
    <row r="140" spans="1:58" x14ac:dyDescent="0.2">
      <c r="A140" s="13">
        <v>41589</v>
      </c>
      <c r="B140" s="11">
        <v>300024</v>
      </c>
      <c r="C140" t="s">
        <v>142</v>
      </c>
      <c r="E140" s="2">
        <v>175.5</v>
      </c>
      <c r="H140" s="17">
        <f t="shared" si="32"/>
        <v>0</v>
      </c>
      <c r="J140" s="17">
        <f t="shared" si="33"/>
        <v>-175.5</v>
      </c>
      <c r="L140" s="2">
        <f t="shared" si="31"/>
        <v>23395.579999999998</v>
      </c>
      <c r="M140" s="10">
        <f t="shared" si="34"/>
        <v>0</v>
      </c>
      <c r="N140" s="10">
        <f t="shared" si="35"/>
        <v>12992.570000000002</v>
      </c>
      <c r="O140" s="42">
        <f t="shared" si="36"/>
        <v>0</v>
      </c>
      <c r="AF140" s="2">
        <v>175.5</v>
      </c>
      <c r="BE140" s="32" t="str">
        <f t="shared" si="28"/>
        <v>-</v>
      </c>
      <c r="BF140" s="7" t="str">
        <f t="shared" si="29"/>
        <v>-</v>
      </c>
    </row>
    <row r="141" spans="1:58" x14ac:dyDescent="0.2">
      <c r="A141" s="13">
        <v>41589</v>
      </c>
      <c r="B141" s="11">
        <v>300025</v>
      </c>
      <c r="C141" t="s">
        <v>113</v>
      </c>
      <c r="E141" s="2">
        <v>51.02</v>
      </c>
      <c r="H141" s="17">
        <f t="shared" si="32"/>
        <v>0</v>
      </c>
      <c r="J141" s="17">
        <f t="shared" si="33"/>
        <v>-51.02</v>
      </c>
      <c r="L141" s="2">
        <f t="shared" si="31"/>
        <v>23395.579999999998</v>
      </c>
      <c r="M141" s="10">
        <f t="shared" si="34"/>
        <v>0</v>
      </c>
      <c r="N141" s="10">
        <f t="shared" si="35"/>
        <v>12941.550000000001</v>
      </c>
      <c r="O141" s="42">
        <f t="shared" si="36"/>
        <v>0</v>
      </c>
      <c r="AI141" s="2">
        <v>42.52</v>
      </c>
      <c r="BA141" s="2">
        <v>8.5</v>
      </c>
      <c r="BE141" s="32" t="str">
        <f t="shared" si="28"/>
        <v>-</v>
      </c>
      <c r="BF141" s="7" t="str">
        <f t="shared" si="29"/>
        <v>-</v>
      </c>
    </row>
    <row r="142" spans="1:58" x14ac:dyDescent="0.2">
      <c r="A142" s="13">
        <v>41589</v>
      </c>
      <c r="B142" s="11">
        <v>300026</v>
      </c>
      <c r="C142" t="s">
        <v>137</v>
      </c>
      <c r="E142" s="2">
        <v>19.68</v>
      </c>
      <c r="H142" s="17">
        <f t="shared" si="32"/>
        <v>0</v>
      </c>
      <c r="J142" s="17">
        <f t="shared" si="33"/>
        <v>-19.68</v>
      </c>
      <c r="L142" s="2">
        <f t="shared" si="31"/>
        <v>23395.579999999998</v>
      </c>
      <c r="M142" s="10">
        <f t="shared" si="34"/>
        <v>0</v>
      </c>
      <c r="N142" s="10">
        <f t="shared" si="35"/>
        <v>12921.87</v>
      </c>
      <c r="O142" s="42">
        <f t="shared" si="36"/>
        <v>0</v>
      </c>
      <c r="AI142" s="2">
        <v>19.68</v>
      </c>
      <c r="BE142" s="32" t="str">
        <f t="shared" si="28"/>
        <v>-</v>
      </c>
      <c r="BF142" s="7" t="str">
        <f t="shared" si="29"/>
        <v>-</v>
      </c>
    </row>
    <row r="143" spans="1:58" x14ac:dyDescent="0.2">
      <c r="A143" s="13">
        <v>41589</v>
      </c>
      <c r="B143" s="11">
        <v>300027</v>
      </c>
      <c r="C143" t="s">
        <v>165</v>
      </c>
      <c r="E143" s="2">
        <v>649.84</v>
      </c>
      <c r="H143" s="17">
        <f t="shared" si="32"/>
        <v>0</v>
      </c>
      <c r="J143" s="17">
        <f t="shared" si="33"/>
        <v>-649.84</v>
      </c>
      <c r="L143" s="2">
        <f t="shared" si="31"/>
        <v>23395.579999999998</v>
      </c>
      <c r="M143" s="10">
        <f t="shared" si="34"/>
        <v>0</v>
      </c>
      <c r="N143" s="10">
        <f t="shared" si="35"/>
        <v>12272.03</v>
      </c>
      <c r="O143" s="42">
        <f t="shared" si="36"/>
        <v>0</v>
      </c>
      <c r="AI143" s="2">
        <v>649.84</v>
      </c>
      <c r="BE143" s="32" t="str">
        <f t="shared" si="28"/>
        <v>-</v>
      </c>
      <c r="BF143" s="7" t="str">
        <f t="shared" si="29"/>
        <v>-</v>
      </c>
    </row>
    <row r="144" spans="1:58" x14ac:dyDescent="0.2">
      <c r="A144" s="13">
        <v>41617</v>
      </c>
      <c r="B144" s="11">
        <v>300028</v>
      </c>
      <c r="C144" t="s">
        <v>166</v>
      </c>
      <c r="E144" s="2">
        <v>60.05</v>
      </c>
      <c r="H144" s="17">
        <f t="shared" si="32"/>
        <v>0</v>
      </c>
      <c r="J144" s="17">
        <f t="shared" si="33"/>
        <v>-60.05</v>
      </c>
      <c r="L144" s="2">
        <f t="shared" si="31"/>
        <v>23395.579999999998</v>
      </c>
      <c r="M144" s="10">
        <f t="shared" si="34"/>
        <v>0</v>
      </c>
      <c r="N144" s="10">
        <f t="shared" si="35"/>
        <v>12211.980000000001</v>
      </c>
      <c r="O144" s="42">
        <f t="shared" si="36"/>
        <v>0</v>
      </c>
      <c r="AW144" s="2">
        <v>60.05</v>
      </c>
      <c r="BE144" s="32" t="str">
        <f t="shared" si="28"/>
        <v>-</v>
      </c>
      <c r="BF144" s="7" t="str">
        <f t="shared" si="29"/>
        <v>-</v>
      </c>
    </row>
    <row r="145" spans="1:58" x14ac:dyDescent="0.2">
      <c r="A145" s="13">
        <v>41617</v>
      </c>
      <c r="B145" s="11">
        <v>300029</v>
      </c>
      <c r="C145" t="s">
        <v>164</v>
      </c>
      <c r="E145" s="2">
        <v>15.01</v>
      </c>
      <c r="H145" s="17">
        <f t="shared" si="32"/>
        <v>0</v>
      </c>
      <c r="J145" s="17">
        <f t="shared" si="33"/>
        <v>-15.01</v>
      </c>
      <c r="L145" s="2">
        <f t="shared" si="31"/>
        <v>23395.579999999998</v>
      </c>
      <c r="M145" s="10">
        <f t="shared" si="34"/>
        <v>0</v>
      </c>
      <c r="N145" s="10">
        <f t="shared" si="35"/>
        <v>12196.970000000001</v>
      </c>
      <c r="O145" s="42">
        <f t="shared" si="36"/>
        <v>0</v>
      </c>
      <c r="AX145" s="2">
        <v>15.01</v>
      </c>
      <c r="BE145" s="32" t="str">
        <f t="shared" si="28"/>
        <v>-</v>
      </c>
      <c r="BF145" s="7" t="str">
        <f t="shared" si="29"/>
        <v>-</v>
      </c>
    </row>
    <row r="146" spans="1:58" x14ac:dyDescent="0.2">
      <c r="A146" s="13">
        <v>41617</v>
      </c>
      <c r="B146" s="11">
        <v>300030</v>
      </c>
      <c r="C146" t="s">
        <v>142</v>
      </c>
      <c r="E146" s="2">
        <v>97.5</v>
      </c>
      <c r="H146" s="17">
        <f t="shared" si="32"/>
        <v>0</v>
      </c>
      <c r="J146" s="17">
        <f t="shared" si="33"/>
        <v>-97.5</v>
      </c>
      <c r="L146" s="2">
        <f t="shared" si="31"/>
        <v>23395.579999999998</v>
      </c>
      <c r="M146" s="10">
        <f t="shared" si="34"/>
        <v>0</v>
      </c>
      <c r="N146" s="10">
        <f t="shared" si="35"/>
        <v>12099.470000000001</v>
      </c>
      <c r="O146" s="42">
        <f t="shared" si="36"/>
        <v>0</v>
      </c>
      <c r="AF146" s="2">
        <v>97.5</v>
      </c>
      <c r="BE146" s="32" t="str">
        <f t="shared" si="28"/>
        <v>-</v>
      </c>
      <c r="BF146" s="7" t="str">
        <f t="shared" si="29"/>
        <v>-</v>
      </c>
    </row>
    <row r="147" spans="1:58" x14ac:dyDescent="0.2">
      <c r="A147" s="13">
        <v>41617</v>
      </c>
      <c r="B147" s="11">
        <v>300143</v>
      </c>
      <c r="C147" t="s">
        <v>167</v>
      </c>
      <c r="D147" s="2">
        <v>423.1</v>
      </c>
      <c r="H147" s="17">
        <f t="shared" si="32"/>
        <v>-423.1</v>
      </c>
      <c r="J147" s="17">
        <f t="shared" si="33"/>
        <v>0</v>
      </c>
      <c r="L147" s="2">
        <f t="shared" si="31"/>
        <v>22972.48</v>
      </c>
      <c r="M147" s="10">
        <f t="shared" si="34"/>
        <v>0</v>
      </c>
      <c r="N147" s="10">
        <f t="shared" si="35"/>
        <v>12099.470000000001</v>
      </c>
      <c r="O147" s="42">
        <f t="shared" si="36"/>
        <v>0</v>
      </c>
      <c r="AN147" s="2">
        <v>423.1</v>
      </c>
      <c r="BE147" s="32" t="str">
        <f t="shared" si="28"/>
        <v>-</v>
      </c>
      <c r="BF147" s="7" t="str">
        <f t="shared" si="29"/>
        <v>-</v>
      </c>
    </row>
    <row r="148" spans="1:58" x14ac:dyDescent="0.2">
      <c r="A148" s="13">
        <v>41617</v>
      </c>
      <c r="B148" s="11">
        <v>300144</v>
      </c>
      <c r="C148" t="s">
        <v>80</v>
      </c>
      <c r="D148" s="2">
        <v>60</v>
      </c>
      <c r="H148" s="17">
        <f t="shared" si="32"/>
        <v>-60</v>
      </c>
      <c r="J148" s="17">
        <f t="shared" si="33"/>
        <v>0</v>
      </c>
      <c r="L148" s="2">
        <f t="shared" si="31"/>
        <v>22912.48</v>
      </c>
      <c r="M148" s="10">
        <f t="shared" si="34"/>
        <v>0</v>
      </c>
      <c r="N148" s="10">
        <f t="shared" si="35"/>
        <v>12099.470000000001</v>
      </c>
      <c r="O148" s="42">
        <f t="shared" si="36"/>
        <v>0</v>
      </c>
      <c r="AB148" s="2">
        <v>60</v>
      </c>
      <c r="BE148" s="32" t="str">
        <f t="shared" si="28"/>
        <v>-</v>
      </c>
      <c r="BF148" s="7" t="str">
        <f t="shared" si="29"/>
        <v>-</v>
      </c>
    </row>
    <row r="149" spans="1:58" x14ac:dyDescent="0.2">
      <c r="A149" s="13">
        <v>41617</v>
      </c>
      <c r="B149" s="11">
        <v>300145</v>
      </c>
      <c r="C149" t="s">
        <v>134</v>
      </c>
      <c r="D149" s="2">
        <v>68.16</v>
      </c>
      <c r="H149" s="17">
        <f t="shared" si="32"/>
        <v>-68.16</v>
      </c>
      <c r="J149" s="17">
        <f t="shared" si="33"/>
        <v>0</v>
      </c>
      <c r="L149" s="2">
        <f t="shared" si="31"/>
        <v>22844.32</v>
      </c>
      <c r="M149" s="10">
        <f t="shared" si="34"/>
        <v>0</v>
      </c>
      <c r="N149" s="10">
        <f t="shared" si="35"/>
        <v>12099.470000000001</v>
      </c>
      <c r="O149" s="42">
        <f t="shared" si="36"/>
        <v>0</v>
      </c>
      <c r="AV149" s="2">
        <v>57.67</v>
      </c>
      <c r="BA149" s="2">
        <v>10.49</v>
      </c>
      <c r="BE149" s="32" t="str">
        <f t="shared" si="28"/>
        <v>-</v>
      </c>
      <c r="BF149" s="7" t="str">
        <f t="shared" si="29"/>
        <v>-</v>
      </c>
    </row>
    <row r="150" spans="1:58" x14ac:dyDescent="0.2">
      <c r="A150" s="13">
        <v>41617</v>
      </c>
      <c r="B150" s="11">
        <v>300146</v>
      </c>
      <c r="C150" t="s">
        <v>168</v>
      </c>
      <c r="D150" s="2">
        <v>407.45</v>
      </c>
      <c r="H150" s="17">
        <f t="shared" si="32"/>
        <v>-407.45</v>
      </c>
      <c r="J150" s="17">
        <f t="shared" si="33"/>
        <v>0</v>
      </c>
      <c r="L150" s="2">
        <f t="shared" si="31"/>
        <v>22436.87</v>
      </c>
      <c r="M150" s="10">
        <f t="shared" si="34"/>
        <v>0</v>
      </c>
      <c r="N150" s="10">
        <f t="shared" si="35"/>
        <v>12099.470000000001</v>
      </c>
      <c r="O150" s="42">
        <f t="shared" si="36"/>
        <v>0</v>
      </c>
      <c r="AW150" s="2">
        <v>407.45</v>
      </c>
      <c r="BE150" s="32" t="str">
        <f t="shared" si="28"/>
        <v>-</v>
      </c>
      <c r="BF150" s="7" t="str">
        <f t="shared" si="29"/>
        <v>-</v>
      </c>
    </row>
    <row r="151" spans="1:58" x14ac:dyDescent="0.2">
      <c r="A151" s="13">
        <v>41617</v>
      </c>
      <c r="B151" s="11">
        <v>300147</v>
      </c>
      <c r="C151" t="s">
        <v>90</v>
      </c>
      <c r="D151" s="2">
        <v>60.08</v>
      </c>
      <c r="H151" s="17">
        <f t="shared" si="32"/>
        <v>-60.08</v>
      </c>
      <c r="J151" s="17">
        <f t="shared" si="33"/>
        <v>0</v>
      </c>
      <c r="L151" s="2">
        <f t="shared" si="31"/>
        <v>22376.789999999997</v>
      </c>
      <c r="M151" s="10">
        <f t="shared" si="34"/>
        <v>0</v>
      </c>
      <c r="N151" s="10">
        <f t="shared" si="35"/>
        <v>12099.470000000001</v>
      </c>
      <c r="O151" s="42">
        <f t="shared" si="36"/>
        <v>0</v>
      </c>
      <c r="AC151" s="2">
        <v>60.08</v>
      </c>
      <c r="BE151" s="32" t="str">
        <f t="shared" si="28"/>
        <v>-</v>
      </c>
      <c r="BF151" s="7" t="str">
        <f t="shared" si="29"/>
        <v>-</v>
      </c>
    </row>
    <row r="152" spans="1:58" x14ac:dyDescent="0.2">
      <c r="A152" s="13">
        <v>41617</v>
      </c>
      <c r="B152" s="11">
        <v>300148</v>
      </c>
      <c r="C152" t="s">
        <v>160</v>
      </c>
      <c r="D152" s="2">
        <v>116.79</v>
      </c>
      <c r="H152" s="17">
        <f t="shared" si="32"/>
        <v>-116.79</v>
      </c>
      <c r="J152" s="17">
        <f t="shared" si="33"/>
        <v>0</v>
      </c>
      <c r="L152" s="2">
        <f t="shared" si="31"/>
        <v>22259.999999999996</v>
      </c>
      <c r="M152" s="10">
        <f t="shared" si="34"/>
        <v>0</v>
      </c>
      <c r="N152" s="10">
        <f t="shared" si="35"/>
        <v>12099.470000000001</v>
      </c>
      <c r="O152" s="42">
        <f t="shared" si="36"/>
        <v>0</v>
      </c>
      <c r="AE152" s="2">
        <v>15</v>
      </c>
      <c r="AX152" s="2">
        <v>101.79</v>
      </c>
      <c r="BE152" s="32" t="str">
        <f t="shared" si="28"/>
        <v>-</v>
      </c>
      <c r="BF152" s="7" t="str">
        <f t="shared" si="29"/>
        <v>-</v>
      </c>
    </row>
    <row r="153" spans="1:58" x14ac:dyDescent="0.2">
      <c r="A153" s="13">
        <v>41617</v>
      </c>
      <c r="B153" s="11">
        <v>300149</v>
      </c>
      <c r="C153" t="s">
        <v>169</v>
      </c>
      <c r="D153" s="2">
        <v>37.57</v>
      </c>
      <c r="H153" s="17">
        <f t="shared" si="32"/>
        <v>-37.57</v>
      </c>
      <c r="J153" s="17">
        <f t="shared" si="33"/>
        <v>0</v>
      </c>
      <c r="L153" s="2">
        <f t="shared" si="31"/>
        <v>22222.429999999997</v>
      </c>
      <c r="M153" s="10">
        <f t="shared" si="34"/>
        <v>0</v>
      </c>
      <c r="N153" s="10">
        <f t="shared" si="35"/>
        <v>12099.470000000001</v>
      </c>
      <c r="O153" s="42">
        <f t="shared" si="36"/>
        <v>0</v>
      </c>
      <c r="AR153" s="2">
        <v>31.32</v>
      </c>
      <c r="BA153" s="2">
        <v>6.25</v>
      </c>
      <c r="BE153" s="32" t="str">
        <f t="shared" si="28"/>
        <v>-</v>
      </c>
      <c r="BF153" s="7" t="str">
        <f t="shared" si="29"/>
        <v>-</v>
      </c>
    </row>
    <row r="154" spans="1:58" x14ac:dyDescent="0.2">
      <c r="A154" s="13">
        <v>41617</v>
      </c>
      <c r="C154" s="76" t="s">
        <v>201</v>
      </c>
      <c r="D154" s="2">
        <v>5</v>
      </c>
      <c r="H154" s="17">
        <f t="shared" si="32"/>
        <v>-5</v>
      </c>
      <c r="J154" s="17">
        <f t="shared" si="33"/>
        <v>0</v>
      </c>
      <c r="L154" s="2">
        <f t="shared" si="31"/>
        <v>22217.429999999997</v>
      </c>
      <c r="M154" s="10">
        <f t="shared" si="34"/>
        <v>0</v>
      </c>
      <c r="N154" s="10">
        <f t="shared" si="35"/>
        <v>12099.470000000001</v>
      </c>
      <c r="O154" s="42">
        <f t="shared" si="36"/>
        <v>0</v>
      </c>
      <c r="X154" s="2">
        <v>5</v>
      </c>
      <c r="BE154" s="32" t="str">
        <f t="shared" si="28"/>
        <v>-</v>
      </c>
      <c r="BF154" s="7" t="str">
        <f t="shared" si="29"/>
        <v>-</v>
      </c>
    </row>
    <row r="155" spans="1:58" x14ac:dyDescent="0.2">
      <c r="A155" s="13">
        <v>41617</v>
      </c>
      <c r="B155" s="11">
        <v>300151</v>
      </c>
      <c r="C155" t="s">
        <v>170</v>
      </c>
      <c r="D155" s="2">
        <v>270</v>
      </c>
      <c r="H155" s="17">
        <f t="shared" si="32"/>
        <v>-270</v>
      </c>
      <c r="J155" s="17">
        <f t="shared" si="33"/>
        <v>0</v>
      </c>
      <c r="L155" s="2">
        <f t="shared" si="31"/>
        <v>21947.429999999997</v>
      </c>
      <c r="M155" s="10">
        <f t="shared" si="34"/>
        <v>0</v>
      </c>
      <c r="N155" s="10">
        <f t="shared" si="35"/>
        <v>12099.470000000001</v>
      </c>
      <c r="O155" s="42">
        <f t="shared" si="36"/>
        <v>0</v>
      </c>
      <c r="AK155" s="4">
        <v>225</v>
      </c>
      <c r="BA155" s="2">
        <v>45</v>
      </c>
      <c r="BE155" s="32" t="str">
        <f t="shared" si="28"/>
        <v>-</v>
      </c>
      <c r="BF155" s="7" t="str">
        <f t="shared" si="29"/>
        <v>-</v>
      </c>
    </row>
    <row r="156" spans="1:58" x14ac:dyDescent="0.2">
      <c r="A156" s="13">
        <v>41639</v>
      </c>
      <c r="C156" t="s">
        <v>102</v>
      </c>
      <c r="F156" s="2">
        <v>10.52</v>
      </c>
      <c r="H156" s="17">
        <f t="shared" si="32"/>
        <v>10.52</v>
      </c>
      <c r="J156" s="17">
        <f t="shared" si="33"/>
        <v>0</v>
      </c>
      <c r="L156" s="2">
        <f t="shared" si="31"/>
        <v>21957.949999999997</v>
      </c>
      <c r="M156" s="10">
        <f t="shared" si="34"/>
        <v>0</v>
      </c>
      <c r="N156" s="10">
        <f t="shared" si="35"/>
        <v>12099.470000000001</v>
      </c>
      <c r="O156" s="42">
        <f t="shared" si="36"/>
        <v>0</v>
      </c>
      <c r="R156" s="2">
        <v>10.52</v>
      </c>
      <c r="BE156" s="32"/>
      <c r="BF156" s="7"/>
    </row>
    <row r="157" spans="1:58" x14ac:dyDescent="0.2">
      <c r="A157" s="13">
        <v>41639</v>
      </c>
      <c r="C157" t="s">
        <v>102</v>
      </c>
      <c r="G157" s="2">
        <v>3.29</v>
      </c>
      <c r="J157" s="17">
        <f t="shared" si="33"/>
        <v>3.29</v>
      </c>
      <c r="L157" s="2">
        <f t="shared" si="31"/>
        <v>21957.949999999997</v>
      </c>
      <c r="M157" s="10">
        <f t="shared" si="34"/>
        <v>0</v>
      </c>
      <c r="N157" s="10">
        <f t="shared" si="35"/>
        <v>12102.760000000002</v>
      </c>
      <c r="O157" s="42">
        <f t="shared" si="36"/>
        <v>0</v>
      </c>
      <c r="R157" s="2">
        <v>3.29</v>
      </c>
      <c r="BE157" s="32"/>
      <c r="BF157" s="7"/>
    </row>
    <row r="158" spans="1:58" x14ac:dyDescent="0.2">
      <c r="A158" s="13">
        <v>41652</v>
      </c>
      <c r="B158" s="11">
        <v>300031</v>
      </c>
      <c r="C158" s="76" t="s">
        <v>171</v>
      </c>
      <c r="E158" s="2">
        <v>56.51</v>
      </c>
      <c r="H158" s="17">
        <f t="shared" si="32"/>
        <v>0</v>
      </c>
      <c r="J158" s="17">
        <f t="shared" si="33"/>
        <v>-56.51</v>
      </c>
      <c r="L158" s="2">
        <f t="shared" si="31"/>
        <v>21957.949999999997</v>
      </c>
      <c r="M158" s="10">
        <f>M155+I158</f>
        <v>0</v>
      </c>
      <c r="N158" s="10">
        <f t="shared" si="35"/>
        <v>12046.250000000002</v>
      </c>
      <c r="O158" s="42">
        <f>O155+K158</f>
        <v>0</v>
      </c>
      <c r="AW158" s="2">
        <v>56.51</v>
      </c>
      <c r="BE158" s="32" t="str">
        <f t="shared" si="28"/>
        <v>-</v>
      </c>
      <c r="BF158" s="7" t="str">
        <f t="shared" si="29"/>
        <v>-</v>
      </c>
    </row>
    <row r="159" spans="1:58" x14ac:dyDescent="0.2">
      <c r="A159" s="13">
        <v>41652</v>
      </c>
      <c r="B159" s="11">
        <v>300032</v>
      </c>
      <c r="C159" s="76" t="s">
        <v>107</v>
      </c>
      <c r="E159" s="2">
        <v>14.13</v>
      </c>
      <c r="H159" s="17">
        <f t="shared" si="32"/>
        <v>0</v>
      </c>
      <c r="J159" s="17">
        <f t="shared" si="33"/>
        <v>-14.13</v>
      </c>
      <c r="L159" s="2">
        <f t="shared" si="31"/>
        <v>21957.949999999997</v>
      </c>
      <c r="M159" s="10">
        <f t="shared" si="34"/>
        <v>0</v>
      </c>
      <c r="N159" s="10">
        <f t="shared" si="35"/>
        <v>12032.120000000003</v>
      </c>
      <c r="O159" s="42">
        <f t="shared" si="36"/>
        <v>0</v>
      </c>
      <c r="AX159" s="2">
        <v>14.13</v>
      </c>
      <c r="BE159" s="32" t="str">
        <f t="shared" si="28"/>
        <v>-</v>
      </c>
      <c r="BF159" s="7" t="str">
        <f t="shared" si="29"/>
        <v>-</v>
      </c>
    </row>
    <row r="160" spans="1:58" x14ac:dyDescent="0.2">
      <c r="A160" s="13">
        <v>41652</v>
      </c>
      <c r="B160" s="11">
        <v>300033</v>
      </c>
      <c r="C160" s="76" t="s">
        <v>142</v>
      </c>
      <c r="E160" s="2">
        <v>97.5</v>
      </c>
      <c r="H160" s="17">
        <f t="shared" si="32"/>
        <v>0</v>
      </c>
      <c r="J160" s="17">
        <f t="shared" si="33"/>
        <v>-97.5</v>
      </c>
      <c r="L160" s="2">
        <f t="shared" si="31"/>
        <v>21957.949999999997</v>
      </c>
      <c r="M160" s="10">
        <f t="shared" si="34"/>
        <v>0</v>
      </c>
      <c r="N160" s="10">
        <f t="shared" si="35"/>
        <v>11934.620000000003</v>
      </c>
      <c r="O160" s="42">
        <f t="shared" si="36"/>
        <v>0</v>
      </c>
      <c r="AF160" s="2">
        <v>97.5</v>
      </c>
      <c r="BE160" s="32" t="str">
        <f t="shared" si="28"/>
        <v>-</v>
      </c>
      <c r="BF160" s="7" t="str">
        <f t="shared" si="29"/>
        <v>-</v>
      </c>
    </row>
    <row r="161" spans="1:58" x14ac:dyDescent="0.2">
      <c r="A161" s="13">
        <v>41652</v>
      </c>
      <c r="B161" s="11">
        <v>300034</v>
      </c>
      <c r="C161" s="76" t="s">
        <v>172</v>
      </c>
      <c r="E161" s="2">
        <v>21.96</v>
      </c>
      <c r="H161" s="17">
        <f t="shared" si="32"/>
        <v>0</v>
      </c>
      <c r="J161" s="17">
        <f t="shared" si="33"/>
        <v>-21.96</v>
      </c>
      <c r="L161" s="2">
        <f t="shared" si="31"/>
        <v>21957.949999999997</v>
      </c>
      <c r="M161" s="10">
        <f t="shared" si="34"/>
        <v>0</v>
      </c>
      <c r="N161" s="10">
        <f t="shared" si="35"/>
        <v>11912.660000000003</v>
      </c>
      <c r="O161" s="42">
        <f t="shared" si="36"/>
        <v>0</v>
      </c>
      <c r="AI161" s="2">
        <v>21.96</v>
      </c>
      <c r="BE161" s="32" t="str">
        <f t="shared" si="28"/>
        <v>-</v>
      </c>
      <c r="BF161" s="7" t="str">
        <f t="shared" si="29"/>
        <v>-</v>
      </c>
    </row>
    <row r="162" spans="1:58" x14ac:dyDescent="0.2">
      <c r="A162" s="13">
        <v>41652</v>
      </c>
      <c r="C162" s="76" t="s">
        <v>173</v>
      </c>
      <c r="G162" s="2">
        <v>450</v>
      </c>
      <c r="H162" s="17">
        <f t="shared" si="32"/>
        <v>0</v>
      </c>
      <c r="J162" s="17">
        <f t="shared" si="33"/>
        <v>450</v>
      </c>
      <c r="L162" s="2">
        <f t="shared" ref="L162:L183" si="37">SUM(H162+L161)</f>
        <v>21957.949999999997</v>
      </c>
      <c r="M162" s="10">
        <f t="shared" si="34"/>
        <v>0</v>
      </c>
      <c r="N162" s="10">
        <f t="shared" si="35"/>
        <v>12362.660000000003</v>
      </c>
      <c r="O162" s="42">
        <f t="shared" si="36"/>
        <v>0</v>
      </c>
      <c r="V162" s="2">
        <v>450</v>
      </c>
      <c r="BE162" s="32" t="str">
        <f t="shared" si="28"/>
        <v>-</v>
      </c>
      <c r="BF162" s="7" t="str">
        <f t="shared" si="29"/>
        <v>-</v>
      </c>
    </row>
    <row r="163" spans="1:58" x14ac:dyDescent="0.2">
      <c r="A163" s="13">
        <v>41652</v>
      </c>
      <c r="C163" s="76" t="s">
        <v>174</v>
      </c>
      <c r="D163" s="2">
        <v>194.69</v>
      </c>
      <c r="H163" s="17">
        <f t="shared" si="32"/>
        <v>-194.69</v>
      </c>
      <c r="J163" s="17">
        <f t="shared" si="33"/>
        <v>0</v>
      </c>
      <c r="L163" s="2">
        <f t="shared" si="37"/>
        <v>21763.26</v>
      </c>
      <c r="M163" s="10">
        <f t="shared" si="34"/>
        <v>0</v>
      </c>
      <c r="N163" s="10">
        <f t="shared" si="35"/>
        <v>12362.660000000003</v>
      </c>
      <c r="O163" s="42">
        <f t="shared" si="36"/>
        <v>0</v>
      </c>
      <c r="AZ163" s="2">
        <v>194.69</v>
      </c>
      <c r="BE163" s="32" t="str">
        <f t="shared" si="28"/>
        <v>-</v>
      </c>
      <c r="BF163" s="7" t="str">
        <f t="shared" si="29"/>
        <v>-</v>
      </c>
    </row>
    <row r="164" spans="1:58" x14ac:dyDescent="0.2">
      <c r="A164" s="13">
        <v>41652</v>
      </c>
      <c r="B164" s="11">
        <v>300152</v>
      </c>
      <c r="C164" s="76" t="s">
        <v>175</v>
      </c>
      <c r="D164" s="2">
        <v>120</v>
      </c>
      <c r="H164" s="17">
        <f t="shared" si="32"/>
        <v>-120</v>
      </c>
      <c r="J164" s="17">
        <f t="shared" si="33"/>
        <v>0</v>
      </c>
      <c r="L164" s="2">
        <f t="shared" si="37"/>
        <v>21643.26</v>
      </c>
      <c r="M164" s="10">
        <f t="shared" si="34"/>
        <v>0</v>
      </c>
      <c r="N164" s="10">
        <f t="shared" si="35"/>
        <v>12362.660000000003</v>
      </c>
      <c r="O164" s="42">
        <f t="shared" si="36"/>
        <v>0</v>
      </c>
      <c r="AT164" s="2">
        <v>120</v>
      </c>
      <c r="BE164" s="32" t="str">
        <f t="shared" si="28"/>
        <v>-</v>
      </c>
      <c r="BF164" s="7" t="str">
        <f t="shared" si="29"/>
        <v>-</v>
      </c>
    </row>
    <row r="165" spans="1:58" x14ac:dyDescent="0.2">
      <c r="A165" s="13">
        <v>41652</v>
      </c>
      <c r="B165" s="11">
        <v>300153</v>
      </c>
      <c r="C165" s="76" t="s">
        <v>79</v>
      </c>
      <c r="D165" s="2">
        <v>60</v>
      </c>
      <c r="H165" s="17">
        <f t="shared" si="32"/>
        <v>-60</v>
      </c>
      <c r="J165" s="17">
        <f t="shared" si="33"/>
        <v>0</v>
      </c>
      <c r="L165" s="2">
        <f t="shared" si="37"/>
        <v>21583.26</v>
      </c>
      <c r="M165" s="10">
        <f t="shared" si="34"/>
        <v>0</v>
      </c>
      <c r="N165" s="10">
        <f t="shared" si="35"/>
        <v>12362.660000000003</v>
      </c>
      <c r="O165" s="42">
        <f t="shared" si="36"/>
        <v>0</v>
      </c>
      <c r="AB165" s="2">
        <v>60</v>
      </c>
      <c r="BE165" s="32" t="str">
        <f t="shared" si="28"/>
        <v>-</v>
      </c>
      <c r="BF165" s="7" t="str">
        <f t="shared" si="29"/>
        <v>-</v>
      </c>
    </row>
    <row r="166" spans="1:58" x14ac:dyDescent="0.2">
      <c r="A166" s="13">
        <v>41652</v>
      </c>
      <c r="B166" s="11">
        <v>300154</v>
      </c>
      <c r="C166" s="76" t="s">
        <v>176</v>
      </c>
      <c r="D166" s="2">
        <v>9.8000000000000007</v>
      </c>
      <c r="H166" s="17">
        <f t="shared" si="32"/>
        <v>-9.8000000000000007</v>
      </c>
      <c r="J166" s="17">
        <f t="shared" si="33"/>
        <v>0</v>
      </c>
      <c r="L166" s="2">
        <f t="shared" si="37"/>
        <v>21573.46</v>
      </c>
      <c r="M166" s="10">
        <f t="shared" si="34"/>
        <v>0</v>
      </c>
      <c r="N166" s="10">
        <f t="shared" si="35"/>
        <v>12362.660000000003</v>
      </c>
      <c r="O166" s="42">
        <f t="shared" si="36"/>
        <v>0</v>
      </c>
      <c r="AV166" s="2">
        <v>9.8000000000000007</v>
      </c>
      <c r="BE166" s="32" t="str">
        <f t="shared" si="28"/>
        <v>-</v>
      </c>
      <c r="BF166" s="7" t="str">
        <f t="shared" si="29"/>
        <v>-</v>
      </c>
    </row>
    <row r="167" spans="1:58" x14ac:dyDescent="0.2">
      <c r="A167" s="13">
        <v>41652</v>
      </c>
      <c r="B167" s="11">
        <v>300155</v>
      </c>
      <c r="C167" s="76" t="s">
        <v>177</v>
      </c>
      <c r="D167" s="2">
        <v>410.11</v>
      </c>
      <c r="H167" s="17">
        <f t="shared" si="32"/>
        <v>-410.11</v>
      </c>
      <c r="J167" s="17">
        <f t="shared" si="33"/>
        <v>0</v>
      </c>
      <c r="L167" s="2">
        <f t="shared" si="37"/>
        <v>21163.35</v>
      </c>
      <c r="M167" s="10">
        <f t="shared" si="34"/>
        <v>0</v>
      </c>
      <c r="N167" s="10">
        <f t="shared" si="35"/>
        <v>12362.660000000003</v>
      </c>
      <c r="O167" s="42">
        <f t="shared" si="36"/>
        <v>0</v>
      </c>
      <c r="AW167" s="2">
        <v>410.11</v>
      </c>
      <c r="BE167" s="32" t="str">
        <f t="shared" si="28"/>
        <v>-</v>
      </c>
      <c r="BF167" s="7" t="str">
        <f t="shared" si="29"/>
        <v>-</v>
      </c>
    </row>
    <row r="168" spans="1:58" x14ac:dyDescent="0.2">
      <c r="A168" s="13">
        <v>41652</v>
      </c>
      <c r="B168" s="11">
        <v>300156</v>
      </c>
      <c r="C168" s="76" t="s">
        <v>90</v>
      </c>
      <c r="D168" s="2">
        <v>67.319999999999993</v>
      </c>
      <c r="H168" s="17">
        <f t="shared" si="32"/>
        <v>-67.319999999999993</v>
      </c>
      <c r="J168" s="17">
        <f t="shared" si="33"/>
        <v>0</v>
      </c>
      <c r="L168" s="2">
        <f t="shared" si="37"/>
        <v>21096.03</v>
      </c>
      <c r="M168" s="10">
        <f t="shared" si="34"/>
        <v>0</v>
      </c>
      <c r="N168" s="10">
        <f t="shared" si="35"/>
        <v>12362.660000000003</v>
      </c>
      <c r="O168" s="42">
        <f t="shared" si="36"/>
        <v>0</v>
      </c>
      <c r="AC168" s="2">
        <v>67.319999999999993</v>
      </c>
      <c r="BE168" s="32" t="str">
        <f t="shared" si="28"/>
        <v>-</v>
      </c>
      <c r="BF168" s="7" t="str">
        <f t="shared" si="29"/>
        <v>-</v>
      </c>
    </row>
    <row r="169" spans="1:58" x14ac:dyDescent="0.2">
      <c r="A169" s="13">
        <v>41652</v>
      </c>
      <c r="B169" s="11">
        <v>300157</v>
      </c>
      <c r="C169" s="76" t="s">
        <v>160</v>
      </c>
      <c r="D169" s="2">
        <v>119.67</v>
      </c>
      <c r="H169" s="17">
        <f t="shared" si="32"/>
        <v>-119.67</v>
      </c>
      <c r="J169" s="17">
        <f t="shared" si="33"/>
        <v>0</v>
      </c>
      <c r="L169" s="2">
        <f t="shared" si="37"/>
        <v>20976.36</v>
      </c>
      <c r="M169" s="10">
        <f t="shared" si="34"/>
        <v>0</v>
      </c>
      <c r="N169" s="10">
        <f t="shared" si="35"/>
        <v>12362.660000000003</v>
      </c>
      <c r="O169" s="42">
        <f t="shared" si="36"/>
        <v>0</v>
      </c>
      <c r="AE169" s="2">
        <v>17</v>
      </c>
      <c r="AX169" s="2">
        <v>102.67</v>
      </c>
      <c r="BE169" s="32" t="str">
        <f t="shared" si="28"/>
        <v>-</v>
      </c>
      <c r="BF169" s="7" t="str">
        <f t="shared" si="29"/>
        <v>-</v>
      </c>
    </row>
    <row r="170" spans="1:58" x14ac:dyDescent="0.2">
      <c r="A170" s="13">
        <v>41652</v>
      </c>
      <c r="B170" s="11">
        <v>300158</v>
      </c>
      <c r="C170" s="76" t="s">
        <v>178</v>
      </c>
      <c r="D170" s="2">
        <v>55</v>
      </c>
      <c r="H170" s="17">
        <f t="shared" ref="H170:H209" si="38">IF(D170&gt;0,((D170)*-1),(F170))</f>
        <v>-55</v>
      </c>
      <c r="J170" s="17">
        <f t="shared" ref="J170:J209" si="39">IF(E170&gt;0,((E170)*-1),(G170))</f>
        <v>0</v>
      </c>
      <c r="L170" s="2">
        <f t="shared" si="37"/>
        <v>20921.36</v>
      </c>
      <c r="M170" s="10">
        <f t="shared" ref="M170:M209" si="40">M169+I170</f>
        <v>0</v>
      </c>
      <c r="N170" s="10">
        <f t="shared" ref="N170:N209" si="41">N169+J170</f>
        <v>12362.660000000003</v>
      </c>
      <c r="O170" s="42">
        <f t="shared" ref="O170:O209" si="42">O169+K170</f>
        <v>0</v>
      </c>
      <c r="AT170" s="2">
        <v>55</v>
      </c>
      <c r="BE170" s="32" t="str">
        <f t="shared" si="28"/>
        <v>-</v>
      </c>
      <c r="BF170" s="7" t="str">
        <f t="shared" si="29"/>
        <v>-</v>
      </c>
    </row>
    <row r="171" spans="1:58" x14ac:dyDescent="0.2">
      <c r="A171" s="13">
        <v>41652</v>
      </c>
      <c r="B171" s="11">
        <v>300159</v>
      </c>
      <c r="C171" s="76" t="s">
        <v>179</v>
      </c>
      <c r="D171" s="2">
        <v>70</v>
      </c>
      <c r="H171" s="17">
        <f t="shared" si="38"/>
        <v>-70</v>
      </c>
      <c r="J171" s="17">
        <f t="shared" si="39"/>
        <v>0</v>
      </c>
      <c r="L171" s="2">
        <f t="shared" si="37"/>
        <v>20851.36</v>
      </c>
      <c r="M171" s="10">
        <f t="shared" si="40"/>
        <v>0</v>
      </c>
      <c r="N171" s="10">
        <f t="shared" si="41"/>
        <v>12362.660000000003</v>
      </c>
      <c r="O171" s="42">
        <f t="shared" si="42"/>
        <v>0</v>
      </c>
      <c r="AT171" s="2">
        <v>70</v>
      </c>
      <c r="BE171" s="32" t="str">
        <f t="shared" si="28"/>
        <v>-</v>
      </c>
      <c r="BF171" s="7" t="str">
        <f t="shared" si="29"/>
        <v>-</v>
      </c>
    </row>
    <row r="172" spans="1:58" x14ac:dyDescent="0.2">
      <c r="A172" s="13">
        <v>41652</v>
      </c>
      <c r="B172" s="11">
        <v>300160</v>
      </c>
      <c r="C172" s="76" t="s">
        <v>180</v>
      </c>
      <c r="D172" s="2">
        <v>45</v>
      </c>
      <c r="H172" s="17">
        <f t="shared" si="38"/>
        <v>-45</v>
      </c>
      <c r="J172" s="17">
        <f t="shared" si="39"/>
        <v>0</v>
      </c>
      <c r="L172" s="2">
        <f t="shared" si="37"/>
        <v>20806.36</v>
      </c>
      <c r="M172" s="10">
        <f t="shared" si="40"/>
        <v>0</v>
      </c>
      <c r="N172" s="10">
        <f t="shared" si="41"/>
        <v>12362.660000000003</v>
      </c>
      <c r="O172" s="42">
        <f t="shared" si="42"/>
        <v>0</v>
      </c>
      <c r="AR172" s="2">
        <v>45</v>
      </c>
      <c r="BE172" s="32" t="str">
        <f t="shared" si="28"/>
        <v>-</v>
      </c>
      <c r="BF172" s="7" t="str">
        <f t="shared" si="29"/>
        <v>-</v>
      </c>
    </row>
    <row r="173" spans="1:58" x14ac:dyDescent="0.2">
      <c r="A173" s="13">
        <v>41680</v>
      </c>
      <c r="B173" s="11">
        <v>300161</v>
      </c>
      <c r="C173" s="76" t="s">
        <v>90</v>
      </c>
      <c r="D173" s="2">
        <v>62.35</v>
      </c>
      <c r="H173" s="17">
        <f t="shared" si="38"/>
        <v>-62.35</v>
      </c>
      <c r="J173" s="17">
        <f t="shared" si="39"/>
        <v>0</v>
      </c>
      <c r="L173" s="2">
        <f t="shared" si="37"/>
        <v>20744.010000000002</v>
      </c>
      <c r="M173" s="10">
        <f t="shared" si="40"/>
        <v>0</v>
      </c>
      <c r="N173" s="10">
        <f t="shared" si="41"/>
        <v>12362.660000000003</v>
      </c>
      <c r="O173" s="42">
        <f t="shared" si="42"/>
        <v>0</v>
      </c>
      <c r="AC173" s="2">
        <v>62.35</v>
      </c>
      <c r="BE173" s="32" t="str">
        <f t="shared" si="28"/>
        <v>-</v>
      </c>
      <c r="BF173" s="7" t="str">
        <f t="shared" si="29"/>
        <v>-</v>
      </c>
    </row>
    <row r="174" spans="1:58" x14ac:dyDescent="0.2">
      <c r="A174" s="13">
        <v>41680</v>
      </c>
      <c r="B174" s="11">
        <v>300162</v>
      </c>
      <c r="C174" s="76" t="s">
        <v>181</v>
      </c>
      <c r="D174" s="2">
        <v>296.77</v>
      </c>
      <c r="H174" s="17">
        <f t="shared" si="38"/>
        <v>-296.77</v>
      </c>
      <c r="J174" s="17">
        <f t="shared" si="39"/>
        <v>0</v>
      </c>
      <c r="L174" s="2">
        <f t="shared" si="37"/>
        <v>20447.240000000002</v>
      </c>
      <c r="M174" s="10">
        <f t="shared" si="40"/>
        <v>0</v>
      </c>
      <c r="N174" s="10">
        <f t="shared" si="41"/>
        <v>12362.660000000003</v>
      </c>
      <c r="O174" s="42">
        <f t="shared" si="42"/>
        <v>0</v>
      </c>
      <c r="AW174" s="2">
        <v>296.77</v>
      </c>
      <c r="BE174" s="32" t="str">
        <f t="shared" si="28"/>
        <v>-</v>
      </c>
      <c r="BF174" s="7" t="str">
        <f t="shared" si="29"/>
        <v>-</v>
      </c>
    </row>
    <row r="175" spans="1:58" x14ac:dyDescent="0.2">
      <c r="A175" s="13">
        <v>41680</v>
      </c>
      <c r="B175" s="11">
        <v>300163</v>
      </c>
      <c r="C175" s="76" t="s">
        <v>182</v>
      </c>
      <c r="D175" s="2">
        <v>10.199999999999999</v>
      </c>
      <c r="H175" s="17">
        <f t="shared" si="38"/>
        <v>-10.199999999999999</v>
      </c>
      <c r="J175" s="17">
        <f t="shared" si="39"/>
        <v>0</v>
      </c>
      <c r="L175" s="2">
        <f t="shared" si="37"/>
        <v>20437.04</v>
      </c>
      <c r="M175" s="10">
        <f t="shared" si="40"/>
        <v>0</v>
      </c>
      <c r="N175" s="10">
        <f t="shared" si="41"/>
        <v>12362.660000000003</v>
      </c>
      <c r="O175" s="42">
        <f t="shared" si="42"/>
        <v>0</v>
      </c>
      <c r="AV175" s="2">
        <v>10.199999999999999</v>
      </c>
      <c r="BE175" s="32" t="str">
        <f t="shared" si="28"/>
        <v>-</v>
      </c>
      <c r="BF175" s="7" t="str">
        <f t="shared" si="29"/>
        <v>-</v>
      </c>
    </row>
    <row r="176" spans="1:58" x14ac:dyDescent="0.2">
      <c r="A176" s="13">
        <v>41680</v>
      </c>
      <c r="B176" s="11">
        <v>300164</v>
      </c>
      <c r="C176" s="76" t="s">
        <v>80</v>
      </c>
      <c r="D176" s="2">
        <v>60</v>
      </c>
      <c r="H176" s="17">
        <f t="shared" si="38"/>
        <v>-60</v>
      </c>
      <c r="J176" s="17">
        <f t="shared" si="39"/>
        <v>0</v>
      </c>
      <c r="L176" s="2">
        <f t="shared" si="37"/>
        <v>20377.04</v>
      </c>
      <c r="M176" s="10">
        <f t="shared" si="40"/>
        <v>0</v>
      </c>
      <c r="N176" s="10">
        <f t="shared" si="41"/>
        <v>12362.660000000003</v>
      </c>
      <c r="O176" s="42">
        <f t="shared" si="42"/>
        <v>0</v>
      </c>
      <c r="AB176" s="2">
        <v>60</v>
      </c>
      <c r="BE176" s="32" t="str">
        <f t="shared" si="28"/>
        <v>-</v>
      </c>
      <c r="BF176" s="7" t="str">
        <f t="shared" si="29"/>
        <v>-</v>
      </c>
    </row>
    <row r="177" spans="1:58" x14ac:dyDescent="0.2">
      <c r="A177" s="13">
        <v>41680</v>
      </c>
      <c r="B177" s="11">
        <v>300165</v>
      </c>
      <c r="C177" s="76" t="s">
        <v>79</v>
      </c>
      <c r="D177" s="2">
        <v>32</v>
      </c>
      <c r="H177" s="17">
        <f t="shared" si="38"/>
        <v>-32</v>
      </c>
      <c r="J177" s="17">
        <f t="shared" si="39"/>
        <v>0</v>
      </c>
      <c r="L177" s="2">
        <f t="shared" si="37"/>
        <v>20345.04</v>
      </c>
      <c r="M177" s="10">
        <f t="shared" si="40"/>
        <v>0</v>
      </c>
      <c r="N177" s="10">
        <f t="shared" si="41"/>
        <v>12362.660000000003</v>
      </c>
      <c r="O177" s="42">
        <f t="shared" si="42"/>
        <v>0</v>
      </c>
      <c r="AB177" s="2">
        <v>32</v>
      </c>
      <c r="BE177" s="32" t="str">
        <f t="shared" si="28"/>
        <v>-</v>
      </c>
      <c r="BF177" s="7" t="str">
        <f t="shared" si="29"/>
        <v>-</v>
      </c>
    </row>
    <row r="178" spans="1:58" x14ac:dyDescent="0.2">
      <c r="A178" s="13">
        <v>41680</v>
      </c>
      <c r="B178" s="11">
        <v>300166</v>
      </c>
      <c r="C178" s="76" t="s">
        <v>160</v>
      </c>
      <c r="D178" s="2">
        <v>89.69</v>
      </c>
      <c r="H178" s="17">
        <f t="shared" si="38"/>
        <v>-89.69</v>
      </c>
      <c r="J178" s="17">
        <f t="shared" si="39"/>
        <v>0</v>
      </c>
      <c r="L178" s="2">
        <f t="shared" si="37"/>
        <v>20255.350000000002</v>
      </c>
      <c r="M178" s="10">
        <f t="shared" si="40"/>
        <v>0</v>
      </c>
      <c r="N178" s="10">
        <f t="shared" si="41"/>
        <v>12362.660000000003</v>
      </c>
      <c r="O178" s="42">
        <f t="shared" si="42"/>
        <v>0</v>
      </c>
      <c r="AE178" s="2">
        <v>15.6</v>
      </c>
      <c r="AX178" s="2">
        <v>74.09</v>
      </c>
      <c r="BE178" s="32" t="str">
        <f t="shared" si="28"/>
        <v>-</v>
      </c>
      <c r="BF178" s="7" t="str">
        <f t="shared" si="29"/>
        <v>-</v>
      </c>
    </row>
    <row r="179" spans="1:58" x14ac:dyDescent="0.2">
      <c r="A179" s="13">
        <v>41680</v>
      </c>
      <c r="B179" s="11">
        <v>300167</v>
      </c>
      <c r="C179" s="76" t="s">
        <v>99</v>
      </c>
      <c r="D179" s="2">
        <v>350</v>
      </c>
      <c r="H179" s="17">
        <f t="shared" si="38"/>
        <v>-350</v>
      </c>
      <c r="J179" s="17">
        <f t="shared" si="39"/>
        <v>0</v>
      </c>
      <c r="L179" s="2">
        <f t="shared" si="37"/>
        <v>19905.350000000002</v>
      </c>
      <c r="M179" s="10">
        <f t="shared" si="40"/>
        <v>0</v>
      </c>
      <c r="N179" s="10">
        <f t="shared" si="41"/>
        <v>12362.660000000003</v>
      </c>
      <c r="O179" s="42">
        <f t="shared" si="42"/>
        <v>0</v>
      </c>
      <c r="AL179" s="2">
        <v>300</v>
      </c>
      <c r="AM179" s="2">
        <v>50</v>
      </c>
      <c r="BE179" s="32" t="str">
        <f t="shared" si="28"/>
        <v>-</v>
      </c>
      <c r="BF179" s="7" t="str">
        <f t="shared" si="29"/>
        <v>-</v>
      </c>
    </row>
    <row r="180" spans="1:58" x14ac:dyDescent="0.2">
      <c r="A180" s="13">
        <v>41680</v>
      </c>
      <c r="B180" s="11">
        <v>300168</v>
      </c>
      <c r="C180" s="76" t="s">
        <v>109</v>
      </c>
      <c r="D180" s="2">
        <v>208.22</v>
      </c>
      <c r="H180" s="17">
        <f t="shared" si="38"/>
        <v>-208.22</v>
      </c>
      <c r="J180" s="17">
        <f t="shared" si="39"/>
        <v>0</v>
      </c>
      <c r="L180" s="2">
        <f t="shared" si="37"/>
        <v>19697.13</v>
      </c>
      <c r="M180" s="10">
        <f t="shared" si="40"/>
        <v>0</v>
      </c>
      <c r="N180" s="10">
        <f t="shared" si="41"/>
        <v>12362.660000000003</v>
      </c>
      <c r="O180" s="42">
        <f t="shared" si="42"/>
        <v>0</v>
      </c>
      <c r="Z180" s="2">
        <v>173.52</v>
      </c>
      <c r="BA180" s="2">
        <v>34.700000000000003</v>
      </c>
      <c r="BE180" s="32" t="str">
        <f t="shared" si="28"/>
        <v>-</v>
      </c>
      <c r="BF180" s="7" t="str">
        <f t="shared" si="29"/>
        <v>-</v>
      </c>
    </row>
    <row r="181" spans="1:58" x14ac:dyDescent="0.2">
      <c r="A181" s="13">
        <v>41680</v>
      </c>
      <c r="B181" s="11">
        <v>300035</v>
      </c>
      <c r="C181" s="76" t="s">
        <v>142</v>
      </c>
      <c r="E181" s="2">
        <v>97.5</v>
      </c>
      <c r="H181" s="17">
        <f t="shared" si="38"/>
        <v>0</v>
      </c>
      <c r="J181" s="17">
        <f t="shared" si="39"/>
        <v>-97.5</v>
      </c>
      <c r="L181" s="2">
        <f t="shared" si="37"/>
        <v>19697.13</v>
      </c>
      <c r="M181" s="10">
        <f t="shared" si="40"/>
        <v>0</v>
      </c>
      <c r="N181" s="10">
        <f t="shared" si="41"/>
        <v>12265.160000000003</v>
      </c>
      <c r="O181" s="42">
        <f t="shared" si="42"/>
        <v>0</v>
      </c>
      <c r="AF181" s="2">
        <v>97.5</v>
      </c>
      <c r="BE181" s="32" t="str">
        <f t="shared" si="28"/>
        <v>-</v>
      </c>
      <c r="BF181" s="7" t="str">
        <f t="shared" si="29"/>
        <v>-</v>
      </c>
    </row>
    <row r="182" spans="1:58" x14ac:dyDescent="0.2">
      <c r="A182" s="13">
        <v>41680</v>
      </c>
      <c r="B182" s="11">
        <v>300036</v>
      </c>
      <c r="C182" s="76" t="s">
        <v>183</v>
      </c>
      <c r="E182" s="2">
        <v>56.53</v>
      </c>
      <c r="H182" s="17">
        <f t="shared" si="38"/>
        <v>0</v>
      </c>
      <c r="J182" s="17">
        <f t="shared" si="39"/>
        <v>-56.53</v>
      </c>
      <c r="L182" s="2">
        <f t="shared" si="37"/>
        <v>19697.13</v>
      </c>
      <c r="M182" s="10">
        <f t="shared" si="40"/>
        <v>0</v>
      </c>
      <c r="N182" s="10">
        <f t="shared" si="41"/>
        <v>12208.630000000003</v>
      </c>
      <c r="O182" s="42">
        <f t="shared" si="42"/>
        <v>0</v>
      </c>
      <c r="AW182" s="2">
        <v>56.53</v>
      </c>
      <c r="BE182" s="32" t="str">
        <f t="shared" si="28"/>
        <v>-</v>
      </c>
      <c r="BF182" s="7" t="str">
        <f t="shared" si="29"/>
        <v>-</v>
      </c>
    </row>
    <row r="183" spans="1:58" x14ac:dyDescent="0.2">
      <c r="A183" s="13">
        <v>41680</v>
      </c>
      <c r="B183" s="11">
        <v>300037</v>
      </c>
      <c r="C183" s="76" t="s">
        <v>184</v>
      </c>
      <c r="E183" s="2">
        <v>14.11</v>
      </c>
      <c r="H183" s="17">
        <f t="shared" si="38"/>
        <v>0</v>
      </c>
      <c r="J183" s="17">
        <f t="shared" si="39"/>
        <v>-14.11</v>
      </c>
      <c r="L183" s="2">
        <f t="shared" si="37"/>
        <v>19697.13</v>
      </c>
      <c r="M183" s="10">
        <f t="shared" si="40"/>
        <v>0</v>
      </c>
      <c r="N183" s="10">
        <f t="shared" si="41"/>
        <v>12194.520000000002</v>
      </c>
      <c r="O183" s="42">
        <f t="shared" si="42"/>
        <v>0</v>
      </c>
      <c r="AX183" s="2">
        <v>14.11</v>
      </c>
      <c r="BE183" s="32" t="str">
        <f t="shared" si="28"/>
        <v>-</v>
      </c>
      <c r="BF183" s="7" t="str">
        <f t="shared" si="29"/>
        <v>-</v>
      </c>
    </row>
    <row r="184" spans="1:58" x14ac:dyDescent="0.2">
      <c r="A184" s="13">
        <v>41708</v>
      </c>
      <c r="B184" s="11">
        <v>300169</v>
      </c>
      <c r="C184" s="76" t="s">
        <v>90</v>
      </c>
      <c r="D184" s="2">
        <v>71.930000000000007</v>
      </c>
      <c r="H184" s="17">
        <f t="shared" si="38"/>
        <v>-71.930000000000007</v>
      </c>
      <c r="J184" s="17">
        <f t="shared" si="39"/>
        <v>0</v>
      </c>
      <c r="L184" s="2">
        <f>SUM(L183+H184)</f>
        <v>19625.2</v>
      </c>
      <c r="M184" s="10">
        <f>M183+I184</f>
        <v>0</v>
      </c>
      <c r="N184" s="10">
        <f>N183+J184</f>
        <v>12194.520000000002</v>
      </c>
      <c r="O184" s="42">
        <f>O183+K184</f>
        <v>0</v>
      </c>
      <c r="P184" s="38" t="s">
        <v>188</v>
      </c>
      <c r="AC184" s="2">
        <v>71.930000000000007</v>
      </c>
      <c r="BE184" s="32" t="e">
        <f t="shared" si="28"/>
        <v>#VALUE!</v>
      </c>
      <c r="BF184" s="7" t="str">
        <f t="shared" si="29"/>
        <v>-</v>
      </c>
    </row>
    <row r="185" spans="1:58" x14ac:dyDescent="0.2">
      <c r="A185" s="13">
        <v>41708</v>
      </c>
      <c r="B185" s="11">
        <v>300170</v>
      </c>
      <c r="C185" s="76" t="s">
        <v>189</v>
      </c>
      <c r="D185" s="2">
        <v>296.60000000000002</v>
      </c>
      <c r="H185" s="17">
        <f t="shared" si="38"/>
        <v>-296.60000000000002</v>
      </c>
      <c r="J185" s="17">
        <f t="shared" si="39"/>
        <v>0</v>
      </c>
      <c r="L185" s="2">
        <f>SUM(L184+H185)</f>
        <v>19328.600000000002</v>
      </c>
      <c r="M185" s="10">
        <f t="shared" si="40"/>
        <v>0</v>
      </c>
      <c r="N185" s="10">
        <f t="shared" si="41"/>
        <v>12194.520000000002</v>
      </c>
      <c r="O185" s="42">
        <f t="shared" si="42"/>
        <v>0</v>
      </c>
      <c r="AW185" s="2">
        <v>296.60000000000002</v>
      </c>
      <c r="BE185" s="32" t="str">
        <f t="shared" si="28"/>
        <v>-</v>
      </c>
      <c r="BF185" s="7" t="str">
        <f t="shared" si="29"/>
        <v>-</v>
      </c>
    </row>
    <row r="186" spans="1:58" x14ac:dyDescent="0.2">
      <c r="A186" s="13">
        <v>41708</v>
      </c>
      <c r="B186" s="11">
        <v>300171</v>
      </c>
      <c r="C186" s="76" t="s">
        <v>190</v>
      </c>
      <c r="D186" s="2">
        <v>7.2</v>
      </c>
      <c r="H186" s="17">
        <f t="shared" si="38"/>
        <v>-7.2</v>
      </c>
      <c r="J186" s="17">
        <f t="shared" si="39"/>
        <v>0</v>
      </c>
      <c r="L186" s="2">
        <f>SUM(L185+H186)</f>
        <v>19321.400000000001</v>
      </c>
      <c r="M186" s="10">
        <f t="shared" si="40"/>
        <v>0</v>
      </c>
      <c r="N186" s="10">
        <f t="shared" si="41"/>
        <v>12194.520000000002</v>
      </c>
      <c r="O186" s="42">
        <f t="shared" si="42"/>
        <v>0</v>
      </c>
      <c r="AV186" s="2">
        <v>7.2</v>
      </c>
      <c r="BE186" s="32" t="str">
        <f t="shared" si="28"/>
        <v>-</v>
      </c>
      <c r="BF186" s="7" t="str">
        <f t="shared" si="29"/>
        <v>-</v>
      </c>
    </row>
    <row r="187" spans="1:58" x14ac:dyDescent="0.2">
      <c r="A187" s="13">
        <v>41708</v>
      </c>
      <c r="B187" s="11">
        <v>300172</v>
      </c>
      <c r="C187" s="76" t="s">
        <v>80</v>
      </c>
      <c r="D187" s="2">
        <v>60</v>
      </c>
      <c r="H187" s="17">
        <f t="shared" si="38"/>
        <v>-60</v>
      </c>
      <c r="J187" s="17">
        <f t="shared" si="39"/>
        <v>0</v>
      </c>
      <c r="L187" s="2">
        <f t="shared" ref="L187:L209" si="43">SUM(L186+H187)</f>
        <v>19261.400000000001</v>
      </c>
      <c r="M187" s="10">
        <f t="shared" si="40"/>
        <v>0</v>
      </c>
      <c r="N187" s="10">
        <f t="shared" si="41"/>
        <v>12194.520000000002</v>
      </c>
      <c r="O187" s="42">
        <f t="shared" si="42"/>
        <v>0</v>
      </c>
      <c r="AB187" s="2">
        <v>60</v>
      </c>
      <c r="BE187" s="32" t="str">
        <f t="shared" si="28"/>
        <v>-</v>
      </c>
      <c r="BF187" s="7" t="str">
        <f t="shared" si="29"/>
        <v>-</v>
      </c>
    </row>
    <row r="188" spans="1:58" x14ac:dyDescent="0.2">
      <c r="A188" s="13">
        <v>41708</v>
      </c>
      <c r="B188" s="11">
        <v>300173</v>
      </c>
      <c r="C188" s="76" t="s">
        <v>160</v>
      </c>
      <c r="D188" s="2">
        <v>92.26</v>
      </c>
      <c r="H188" s="17">
        <f t="shared" si="38"/>
        <v>-92.26</v>
      </c>
      <c r="J188" s="17">
        <f t="shared" si="39"/>
        <v>0</v>
      </c>
      <c r="L188" s="2">
        <f t="shared" si="43"/>
        <v>19169.140000000003</v>
      </c>
      <c r="M188" s="10">
        <f t="shared" si="40"/>
        <v>0</v>
      </c>
      <c r="N188" s="10">
        <f t="shared" si="41"/>
        <v>12194.520000000002</v>
      </c>
      <c r="O188" s="42">
        <f t="shared" si="42"/>
        <v>0</v>
      </c>
      <c r="AE188" s="2">
        <v>18</v>
      </c>
      <c r="AX188" s="2">
        <v>74.260000000000005</v>
      </c>
      <c r="BE188" s="32" t="str">
        <f t="shared" si="28"/>
        <v>-</v>
      </c>
      <c r="BF188" s="7" t="str">
        <f t="shared" si="29"/>
        <v>-</v>
      </c>
    </row>
    <row r="189" spans="1:58" x14ac:dyDescent="0.2">
      <c r="A189" s="13">
        <v>41708</v>
      </c>
      <c r="B189" s="11">
        <v>300174</v>
      </c>
      <c r="C189" s="76" t="s">
        <v>191</v>
      </c>
      <c r="D189" s="2">
        <v>249.66</v>
      </c>
      <c r="H189" s="17">
        <f t="shared" si="38"/>
        <v>-249.66</v>
      </c>
      <c r="J189" s="17">
        <f t="shared" si="39"/>
        <v>0</v>
      </c>
      <c r="L189" s="2">
        <f t="shared" si="43"/>
        <v>18919.480000000003</v>
      </c>
      <c r="M189" s="10">
        <f t="shared" si="40"/>
        <v>0</v>
      </c>
      <c r="N189" s="10">
        <f t="shared" si="41"/>
        <v>12194.520000000002</v>
      </c>
      <c r="O189" s="42">
        <f t="shared" si="42"/>
        <v>0</v>
      </c>
      <c r="AS189" s="2">
        <v>208.05</v>
      </c>
      <c r="BA189" s="2">
        <v>41.61</v>
      </c>
      <c r="BE189" s="32" t="str">
        <f t="shared" si="28"/>
        <v>-</v>
      </c>
      <c r="BF189" s="7" t="str">
        <f t="shared" si="29"/>
        <v>-</v>
      </c>
    </row>
    <row r="190" spans="1:58" x14ac:dyDescent="0.2">
      <c r="A190" s="13">
        <v>41708</v>
      </c>
      <c r="B190" s="11">
        <v>300175</v>
      </c>
      <c r="C190" s="76" t="s">
        <v>99</v>
      </c>
      <c r="D190" s="2">
        <v>75</v>
      </c>
      <c r="H190" s="17">
        <f t="shared" si="38"/>
        <v>-75</v>
      </c>
      <c r="J190" s="17">
        <f t="shared" si="39"/>
        <v>0</v>
      </c>
      <c r="L190" s="2">
        <f t="shared" si="43"/>
        <v>18844.480000000003</v>
      </c>
      <c r="M190" s="10">
        <f t="shared" si="40"/>
        <v>0</v>
      </c>
      <c r="N190" s="10">
        <f t="shared" si="41"/>
        <v>12194.520000000002</v>
      </c>
      <c r="O190" s="42">
        <f t="shared" si="42"/>
        <v>0</v>
      </c>
      <c r="AL190" s="2">
        <v>50</v>
      </c>
      <c r="AM190" s="2">
        <v>25</v>
      </c>
      <c r="BE190" s="32" t="str">
        <f t="shared" si="28"/>
        <v>-</v>
      </c>
      <c r="BF190" s="7" t="str">
        <f t="shared" si="29"/>
        <v>-</v>
      </c>
    </row>
    <row r="191" spans="1:58" x14ac:dyDescent="0.2">
      <c r="A191" s="13">
        <v>41708</v>
      </c>
      <c r="B191" s="11">
        <v>300176</v>
      </c>
      <c r="C191" s="76" t="s">
        <v>77</v>
      </c>
      <c r="D191" s="2">
        <v>40</v>
      </c>
      <c r="H191" s="17">
        <f t="shared" si="38"/>
        <v>-40</v>
      </c>
      <c r="J191" s="17">
        <f t="shared" si="39"/>
        <v>0</v>
      </c>
      <c r="L191" s="2">
        <f t="shared" si="43"/>
        <v>18804.480000000003</v>
      </c>
      <c r="M191" s="10">
        <f t="shared" si="40"/>
        <v>0</v>
      </c>
      <c r="N191" s="10">
        <f t="shared" si="41"/>
        <v>12194.520000000002</v>
      </c>
      <c r="O191" s="42">
        <f t="shared" si="42"/>
        <v>0</v>
      </c>
      <c r="AR191" s="2">
        <v>40</v>
      </c>
      <c r="BE191" s="32" t="str">
        <f t="shared" si="28"/>
        <v>-</v>
      </c>
      <c r="BF191" s="7" t="str">
        <f t="shared" si="29"/>
        <v>-</v>
      </c>
    </row>
    <row r="192" spans="1:58" x14ac:dyDescent="0.2">
      <c r="A192" s="13">
        <v>41708</v>
      </c>
      <c r="B192" s="11">
        <v>300177</v>
      </c>
      <c r="C192" s="76" t="s">
        <v>192</v>
      </c>
      <c r="D192" s="2">
        <v>150</v>
      </c>
      <c r="H192" s="17">
        <f t="shared" si="38"/>
        <v>-150</v>
      </c>
      <c r="J192" s="17">
        <f t="shared" si="39"/>
        <v>0</v>
      </c>
      <c r="L192" s="2">
        <f t="shared" si="43"/>
        <v>18654.480000000003</v>
      </c>
      <c r="M192" s="10">
        <f t="shared" si="40"/>
        <v>0</v>
      </c>
      <c r="N192" s="10">
        <f t="shared" si="41"/>
        <v>12194.520000000002</v>
      </c>
      <c r="O192" s="42">
        <f t="shared" si="42"/>
        <v>0</v>
      </c>
      <c r="AJ192" s="4">
        <v>150</v>
      </c>
      <c r="BE192" s="32" t="str">
        <f t="shared" si="28"/>
        <v>-</v>
      </c>
      <c r="BF192" s="7" t="str">
        <f t="shared" si="29"/>
        <v>-</v>
      </c>
    </row>
    <row r="193" spans="1:58" x14ac:dyDescent="0.2">
      <c r="A193" s="13">
        <v>41708</v>
      </c>
      <c r="B193" s="11">
        <v>300038</v>
      </c>
      <c r="C193" s="76" t="s">
        <v>142</v>
      </c>
      <c r="E193" s="2">
        <v>84.5</v>
      </c>
      <c r="H193" s="17">
        <f t="shared" si="38"/>
        <v>0</v>
      </c>
      <c r="J193" s="17">
        <f t="shared" si="39"/>
        <v>-84.5</v>
      </c>
      <c r="L193" s="2">
        <f t="shared" si="43"/>
        <v>18654.480000000003</v>
      </c>
      <c r="M193" s="10">
        <f t="shared" si="40"/>
        <v>0</v>
      </c>
      <c r="N193" s="10">
        <f t="shared" si="41"/>
        <v>12110.020000000002</v>
      </c>
      <c r="O193" s="42">
        <f t="shared" si="42"/>
        <v>0</v>
      </c>
      <c r="AF193" s="2">
        <v>84.5</v>
      </c>
      <c r="BE193" s="32" t="str">
        <f t="shared" ref="BE193:BE256" si="44">IF((D193-F193)+(E193-G193)=(-P193-Q193-R193-S193-T193-U193-V193+W193+X193+Y193+Z193+AA193+AB193+AC193+AD193+AE193+AF193+AG193+AH193+AI193+AJ193+AK193+AL193+AM193+AN193+AO193+AP193+AQ193+AR193+AS193+AT193+AU193+AV193+AW193+AX193+AY193+AZ193+BA193+BB193+BC193),"-","ERROR")</f>
        <v>-</v>
      </c>
      <c r="BF193" s="7" t="str">
        <f t="shared" ref="BF193:BF256" si="45">IF((D193-F193)+(E193-G193)=(-H193-I193-J193-K193),"-","ERROR")</f>
        <v>-</v>
      </c>
    </row>
    <row r="194" spans="1:58" x14ac:dyDescent="0.2">
      <c r="A194" s="13">
        <v>41708</v>
      </c>
      <c r="B194" s="11">
        <v>300039</v>
      </c>
      <c r="C194" s="76" t="s">
        <v>193</v>
      </c>
      <c r="E194" s="2">
        <v>56.5</v>
      </c>
      <c r="H194" s="17">
        <f t="shared" si="38"/>
        <v>0</v>
      </c>
      <c r="J194" s="17">
        <f t="shared" si="39"/>
        <v>-56.5</v>
      </c>
      <c r="L194" s="2">
        <f t="shared" si="43"/>
        <v>18654.480000000003</v>
      </c>
      <c r="M194" s="10">
        <f t="shared" si="40"/>
        <v>0</v>
      </c>
      <c r="N194" s="10">
        <f t="shared" si="41"/>
        <v>12053.520000000002</v>
      </c>
      <c r="O194" s="42">
        <f t="shared" si="42"/>
        <v>0</v>
      </c>
      <c r="AW194" s="2">
        <v>56.5</v>
      </c>
      <c r="BE194" s="32" t="str">
        <f t="shared" si="44"/>
        <v>-</v>
      </c>
      <c r="BF194" s="7" t="str">
        <f t="shared" si="45"/>
        <v>-</v>
      </c>
    </row>
    <row r="195" spans="1:58" x14ac:dyDescent="0.2">
      <c r="A195" s="13">
        <v>41708</v>
      </c>
      <c r="B195" s="11">
        <v>300040</v>
      </c>
      <c r="C195" s="76" t="s">
        <v>184</v>
      </c>
      <c r="E195" s="2">
        <v>14.14</v>
      </c>
      <c r="H195" s="17">
        <f t="shared" si="38"/>
        <v>0</v>
      </c>
      <c r="J195" s="17">
        <f t="shared" si="39"/>
        <v>-14.14</v>
      </c>
      <c r="L195" s="2">
        <f t="shared" si="43"/>
        <v>18654.480000000003</v>
      </c>
      <c r="M195" s="10">
        <f t="shared" si="40"/>
        <v>0</v>
      </c>
      <c r="N195" s="10">
        <f t="shared" si="41"/>
        <v>12039.380000000003</v>
      </c>
      <c r="O195" s="42">
        <f t="shared" si="42"/>
        <v>0</v>
      </c>
      <c r="AX195" s="2">
        <v>14.14</v>
      </c>
      <c r="BE195" s="32" t="str">
        <f t="shared" si="44"/>
        <v>-</v>
      </c>
      <c r="BF195" s="7" t="str">
        <f t="shared" si="45"/>
        <v>-</v>
      </c>
    </row>
    <row r="196" spans="1:58" x14ac:dyDescent="0.2">
      <c r="A196" s="13">
        <v>41708</v>
      </c>
      <c r="B196" s="11">
        <v>300041</v>
      </c>
      <c r="C196" s="76" t="s">
        <v>113</v>
      </c>
      <c r="E196" s="2">
        <v>36.4</v>
      </c>
      <c r="H196" s="17">
        <f t="shared" si="38"/>
        <v>0</v>
      </c>
      <c r="J196" s="17">
        <f t="shared" si="39"/>
        <v>-36.4</v>
      </c>
      <c r="L196" s="2">
        <f t="shared" si="43"/>
        <v>18654.480000000003</v>
      </c>
      <c r="M196" s="10">
        <f t="shared" si="40"/>
        <v>0</v>
      </c>
      <c r="N196" s="10">
        <f t="shared" si="41"/>
        <v>12002.980000000003</v>
      </c>
      <c r="O196" s="42">
        <f t="shared" si="42"/>
        <v>0</v>
      </c>
      <c r="AI196" s="2">
        <v>30.33</v>
      </c>
      <c r="BA196" s="2">
        <v>6.07</v>
      </c>
      <c r="BE196" s="32" t="str">
        <f t="shared" si="44"/>
        <v>-</v>
      </c>
      <c r="BF196" s="7" t="str">
        <f t="shared" si="45"/>
        <v>-</v>
      </c>
    </row>
    <row r="197" spans="1:58" x14ac:dyDescent="0.2">
      <c r="A197" s="13">
        <v>41708</v>
      </c>
      <c r="B197" s="11">
        <v>300042</v>
      </c>
      <c r="C197" s="76" t="s">
        <v>137</v>
      </c>
      <c r="E197" s="2">
        <v>2049.94</v>
      </c>
      <c r="H197" s="17">
        <f t="shared" si="38"/>
        <v>0</v>
      </c>
      <c r="J197" s="17">
        <f t="shared" si="39"/>
        <v>-2049.94</v>
      </c>
      <c r="L197" s="2">
        <f t="shared" si="43"/>
        <v>18654.480000000003</v>
      </c>
      <c r="M197" s="10">
        <f t="shared" si="40"/>
        <v>0</v>
      </c>
      <c r="N197" s="10">
        <f t="shared" si="41"/>
        <v>9953.0400000000027</v>
      </c>
      <c r="O197" s="42">
        <f t="shared" si="42"/>
        <v>0</v>
      </c>
      <c r="AI197" s="2">
        <v>2049.94</v>
      </c>
      <c r="BE197" s="32" t="str">
        <f t="shared" si="44"/>
        <v>-</v>
      </c>
      <c r="BF197" s="7" t="str">
        <f t="shared" si="45"/>
        <v>-</v>
      </c>
    </row>
    <row r="198" spans="1:58" x14ac:dyDescent="0.2">
      <c r="A198" s="13">
        <v>41708</v>
      </c>
      <c r="B198" s="11">
        <v>300043</v>
      </c>
      <c r="C198" s="76" t="s">
        <v>194</v>
      </c>
      <c r="E198" s="2">
        <v>12.59</v>
      </c>
      <c r="H198" s="17">
        <f t="shared" si="38"/>
        <v>0</v>
      </c>
      <c r="J198" s="17">
        <f t="shared" si="39"/>
        <v>-12.59</v>
      </c>
      <c r="L198" s="2">
        <f t="shared" si="43"/>
        <v>18654.480000000003</v>
      </c>
      <c r="M198" s="10">
        <f t="shared" si="40"/>
        <v>0</v>
      </c>
      <c r="N198" s="2">
        <f t="shared" si="41"/>
        <v>9940.4500000000025</v>
      </c>
      <c r="O198" s="42">
        <f t="shared" si="42"/>
        <v>0</v>
      </c>
      <c r="AI198" s="2">
        <v>8.33</v>
      </c>
      <c r="AV198" s="2">
        <v>2.6</v>
      </c>
      <c r="BA198" s="2">
        <v>1.66</v>
      </c>
      <c r="BE198" s="32" t="str">
        <f t="shared" si="44"/>
        <v>-</v>
      </c>
      <c r="BF198" s="7" t="str">
        <f t="shared" si="45"/>
        <v>-</v>
      </c>
    </row>
    <row r="199" spans="1:58" x14ac:dyDescent="0.2">
      <c r="A199" s="13">
        <v>41708</v>
      </c>
      <c r="B199" s="11">
        <v>300044</v>
      </c>
      <c r="C199" s="76" t="s">
        <v>195</v>
      </c>
      <c r="E199" s="2">
        <v>537.54999999999995</v>
      </c>
      <c r="H199" s="17">
        <f t="shared" si="38"/>
        <v>0</v>
      </c>
      <c r="J199" s="17">
        <f t="shared" si="39"/>
        <v>-537.54999999999995</v>
      </c>
      <c r="L199" s="2">
        <f t="shared" si="43"/>
        <v>18654.480000000003</v>
      </c>
      <c r="M199" s="10">
        <f t="shared" si="40"/>
        <v>0</v>
      </c>
      <c r="N199" s="2">
        <f t="shared" si="41"/>
        <v>9402.9000000000033</v>
      </c>
      <c r="O199" s="42">
        <f t="shared" si="42"/>
        <v>0</v>
      </c>
      <c r="AI199" s="2">
        <v>447.95</v>
      </c>
      <c r="BA199" s="2">
        <v>89.6</v>
      </c>
      <c r="BE199" s="32" t="str">
        <f t="shared" si="44"/>
        <v>-</v>
      </c>
      <c r="BF199" s="7" t="str">
        <f t="shared" si="45"/>
        <v>-</v>
      </c>
    </row>
    <row r="200" spans="1:58" x14ac:dyDescent="0.2">
      <c r="A200" s="13">
        <v>41708</v>
      </c>
      <c r="B200" s="11">
        <v>100001</v>
      </c>
      <c r="C200" s="76" t="s">
        <v>198</v>
      </c>
      <c r="F200" s="2">
        <v>80</v>
      </c>
      <c r="H200" s="17">
        <f t="shared" si="38"/>
        <v>80</v>
      </c>
      <c r="J200" s="17">
        <f t="shared" si="39"/>
        <v>0</v>
      </c>
      <c r="L200" s="2">
        <f t="shared" si="43"/>
        <v>18734.480000000003</v>
      </c>
      <c r="M200" s="2">
        <f t="shared" si="40"/>
        <v>0</v>
      </c>
      <c r="N200" s="2">
        <f t="shared" si="41"/>
        <v>9402.9000000000033</v>
      </c>
      <c r="O200" s="41">
        <f t="shared" si="42"/>
        <v>0</v>
      </c>
      <c r="U200" s="2">
        <v>80</v>
      </c>
      <c r="BE200" s="32" t="str">
        <f t="shared" si="44"/>
        <v>-</v>
      </c>
      <c r="BF200" s="7" t="str">
        <f t="shared" si="45"/>
        <v>-</v>
      </c>
    </row>
    <row r="201" spans="1:58" x14ac:dyDescent="0.2">
      <c r="A201" s="13">
        <v>41711</v>
      </c>
      <c r="C201" s="76" t="s">
        <v>196</v>
      </c>
      <c r="F201" s="2">
        <v>113.45</v>
      </c>
      <c r="H201" s="17">
        <f t="shared" si="38"/>
        <v>113.45</v>
      </c>
      <c r="J201" s="17">
        <f t="shared" si="39"/>
        <v>0</v>
      </c>
      <c r="L201" s="2">
        <f t="shared" si="43"/>
        <v>18847.930000000004</v>
      </c>
      <c r="M201" s="2">
        <f t="shared" si="40"/>
        <v>0</v>
      </c>
      <c r="N201" s="2">
        <f t="shared" si="41"/>
        <v>9402.9000000000033</v>
      </c>
      <c r="O201" s="41">
        <f t="shared" si="42"/>
        <v>0</v>
      </c>
      <c r="U201" s="2">
        <v>113.45</v>
      </c>
      <c r="BE201" s="32" t="str">
        <f t="shared" si="44"/>
        <v>-</v>
      </c>
      <c r="BF201" s="7" t="str">
        <f t="shared" si="45"/>
        <v>-</v>
      </c>
    </row>
    <row r="202" spans="1:58" x14ac:dyDescent="0.2">
      <c r="A202" s="13">
        <v>41718</v>
      </c>
      <c r="C202" s="76" t="s">
        <v>197</v>
      </c>
      <c r="F202" s="2">
        <v>242.61</v>
      </c>
      <c r="H202" s="17">
        <f t="shared" si="38"/>
        <v>242.61</v>
      </c>
      <c r="J202" s="17">
        <f t="shared" si="39"/>
        <v>0</v>
      </c>
      <c r="L202" s="2">
        <f t="shared" si="43"/>
        <v>19090.540000000005</v>
      </c>
      <c r="M202" s="2">
        <f t="shared" si="40"/>
        <v>0</v>
      </c>
      <c r="N202" s="2">
        <f t="shared" si="41"/>
        <v>9402.9000000000033</v>
      </c>
      <c r="O202" s="41">
        <f t="shared" si="42"/>
        <v>0</v>
      </c>
      <c r="T202" s="2">
        <v>242.61</v>
      </c>
      <c r="BE202" s="32" t="str">
        <f t="shared" si="44"/>
        <v>-</v>
      </c>
      <c r="BF202" s="7" t="str">
        <f t="shared" si="45"/>
        <v>-</v>
      </c>
    </row>
    <row r="203" spans="1:58" x14ac:dyDescent="0.2">
      <c r="A203" s="13">
        <v>41729</v>
      </c>
      <c r="C203" s="76" t="s">
        <v>145</v>
      </c>
      <c r="F203" s="2">
        <v>8.4499999999999993</v>
      </c>
      <c r="H203" s="17">
        <f t="shared" si="38"/>
        <v>8.4499999999999993</v>
      </c>
      <c r="J203" s="17">
        <f t="shared" si="39"/>
        <v>0</v>
      </c>
      <c r="L203" s="2">
        <f t="shared" si="43"/>
        <v>19098.990000000005</v>
      </c>
      <c r="M203" s="2">
        <f t="shared" si="40"/>
        <v>0</v>
      </c>
      <c r="N203" s="2">
        <f t="shared" si="41"/>
        <v>9402.9000000000033</v>
      </c>
      <c r="O203" s="41">
        <f t="shared" si="42"/>
        <v>0</v>
      </c>
      <c r="R203" s="2">
        <v>8.4499999999999993</v>
      </c>
      <c r="BE203" s="32" t="str">
        <f t="shared" si="44"/>
        <v>-</v>
      </c>
      <c r="BF203" s="7" t="str">
        <f t="shared" si="45"/>
        <v>-</v>
      </c>
    </row>
    <row r="204" spans="1:58" x14ac:dyDescent="0.2">
      <c r="A204" s="13">
        <v>41729</v>
      </c>
      <c r="C204" s="76" t="s">
        <v>145</v>
      </c>
      <c r="G204" s="2">
        <v>2.86</v>
      </c>
      <c r="H204" s="17">
        <f t="shared" si="38"/>
        <v>0</v>
      </c>
      <c r="J204" s="17">
        <f t="shared" si="39"/>
        <v>2.86</v>
      </c>
      <c r="L204" s="2">
        <f t="shared" si="43"/>
        <v>19098.990000000005</v>
      </c>
      <c r="M204" s="2">
        <f t="shared" si="40"/>
        <v>0</v>
      </c>
      <c r="N204" s="2">
        <f t="shared" si="41"/>
        <v>9405.7600000000039</v>
      </c>
      <c r="O204" s="41">
        <f t="shared" si="42"/>
        <v>0</v>
      </c>
      <c r="R204" s="2">
        <v>2.86</v>
      </c>
      <c r="BE204" s="32" t="str">
        <f t="shared" si="44"/>
        <v>-</v>
      </c>
      <c r="BF204" s="7" t="str">
        <f t="shared" si="45"/>
        <v>-</v>
      </c>
    </row>
    <row r="205" spans="1:58" x14ac:dyDescent="0.2">
      <c r="A205" s="13">
        <v>41729</v>
      </c>
      <c r="B205" s="11">
        <v>100003</v>
      </c>
      <c r="C205" s="76" t="s">
        <v>199</v>
      </c>
      <c r="G205" s="2">
        <v>70</v>
      </c>
      <c r="H205" s="17">
        <f t="shared" si="38"/>
        <v>0</v>
      </c>
      <c r="J205" s="17">
        <f t="shared" si="39"/>
        <v>70</v>
      </c>
      <c r="L205" s="2">
        <f t="shared" si="43"/>
        <v>19098.990000000005</v>
      </c>
      <c r="M205" s="2">
        <f t="shared" si="40"/>
        <v>0</v>
      </c>
      <c r="N205" s="2">
        <f t="shared" si="41"/>
        <v>9475.7600000000039</v>
      </c>
      <c r="O205" s="41">
        <f t="shared" si="42"/>
        <v>0</v>
      </c>
      <c r="V205" s="2">
        <v>70</v>
      </c>
      <c r="BE205" s="32" t="str">
        <f t="shared" si="44"/>
        <v>-</v>
      </c>
      <c r="BF205" s="7" t="str">
        <f t="shared" si="45"/>
        <v>-</v>
      </c>
    </row>
    <row r="206" spans="1:58" x14ac:dyDescent="0.2">
      <c r="A206" s="13">
        <v>41729</v>
      </c>
      <c r="C206" s="76" t="s">
        <v>158</v>
      </c>
      <c r="F206" s="2">
        <v>33.32</v>
      </c>
      <c r="H206" s="17">
        <f t="shared" si="38"/>
        <v>33.32</v>
      </c>
      <c r="J206" s="17">
        <f t="shared" si="39"/>
        <v>0</v>
      </c>
      <c r="L206" s="2">
        <f t="shared" si="43"/>
        <v>19132.310000000005</v>
      </c>
      <c r="M206" s="2">
        <f t="shared" si="40"/>
        <v>0</v>
      </c>
      <c r="N206" s="2">
        <f t="shared" si="41"/>
        <v>9475.7600000000039</v>
      </c>
      <c r="O206" s="41">
        <f t="shared" si="42"/>
        <v>0</v>
      </c>
      <c r="U206" s="2">
        <v>33.32</v>
      </c>
      <c r="BE206" s="32" t="str">
        <f t="shared" si="44"/>
        <v>-</v>
      </c>
      <c r="BF206" s="7" t="str">
        <f t="shared" si="45"/>
        <v>-</v>
      </c>
    </row>
    <row r="207" spans="1:58" x14ac:dyDescent="0.2">
      <c r="A207" s="13">
        <v>41729</v>
      </c>
      <c r="C207" s="76" t="s">
        <v>71</v>
      </c>
      <c r="D207" s="2">
        <v>33.32</v>
      </c>
      <c r="H207" s="17">
        <f t="shared" si="38"/>
        <v>-33.32</v>
      </c>
      <c r="J207" s="17">
        <f t="shared" si="39"/>
        <v>0</v>
      </c>
      <c r="L207" s="2">
        <f t="shared" si="43"/>
        <v>19098.990000000005</v>
      </c>
      <c r="M207" s="2">
        <f t="shared" si="40"/>
        <v>0</v>
      </c>
      <c r="N207" s="2">
        <f t="shared" si="41"/>
        <v>9475.7600000000039</v>
      </c>
      <c r="O207" s="41">
        <f t="shared" si="42"/>
        <v>0</v>
      </c>
      <c r="AA207" s="2">
        <v>27.77</v>
      </c>
      <c r="BA207" s="2">
        <v>5.55</v>
      </c>
      <c r="BE207" s="32" t="str">
        <f t="shared" si="44"/>
        <v>-</v>
      </c>
      <c r="BF207" s="7" t="str">
        <f t="shared" si="45"/>
        <v>-</v>
      </c>
    </row>
    <row r="208" spans="1:58" x14ac:dyDescent="0.2">
      <c r="A208" s="13">
        <v>41729</v>
      </c>
      <c r="C208" s="76" t="s">
        <v>158</v>
      </c>
      <c r="F208" s="2">
        <v>12.5</v>
      </c>
      <c r="H208" s="17">
        <f t="shared" si="38"/>
        <v>12.5</v>
      </c>
      <c r="J208" s="17">
        <f t="shared" si="39"/>
        <v>0</v>
      </c>
      <c r="L208" s="2">
        <f t="shared" si="43"/>
        <v>19111.490000000005</v>
      </c>
      <c r="M208" s="2">
        <f t="shared" si="40"/>
        <v>0</v>
      </c>
      <c r="N208" s="2">
        <f t="shared" si="41"/>
        <v>9475.7600000000039</v>
      </c>
      <c r="O208" s="41">
        <f t="shared" si="42"/>
        <v>0</v>
      </c>
      <c r="U208" s="2">
        <v>12.5</v>
      </c>
      <c r="BE208" s="32" t="str">
        <f t="shared" si="44"/>
        <v>-</v>
      </c>
      <c r="BF208" s="7" t="str">
        <f t="shared" si="45"/>
        <v>-</v>
      </c>
    </row>
    <row r="209" spans="1:58" x14ac:dyDescent="0.2">
      <c r="A209" s="13">
        <v>41729</v>
      </c>
      <c r="C209" s="76" t="s">
        <v>200</v>
      </c>
      <c r="D209" s="2">
        <v>12.5</v>
      </c>
      <c r="H209" s="17">
        <f t="shared" si="38"/>
        <v>-12.5</v>
      </c>
      <c r="J209" s="17">
        <f t="shared" si="39"/>
        <v>0</v>
      </c>
      <c r="L209" s="2">
        <f t="shared" si="43"/>
        <v>19098.990000000005</v>
      </c>
      <c r="M209" s="2">
        <f t="shared" si="40"/>
        <v>0</v>
      </c>
      <c r="N209" s="2">
        <f t="shared" si="41"/>
        <v>9475.7600000000039</v>
      </c>
      <c r="O209" s="41">
        <f t="shared" si="42"/>
        <v>0</v>
      </c>
      <c r="X209" s="2">
        <v>12.5</v>
      </c>
      <c r="BE209" s="32" t="str">
        <f t="shared" si="44"/>
        <v>-</v>
      </c>
      <c r="BF209" s="7" t="str">
        <f t="shared" si="45"/>
        <v>-</v>
      </c>
    </row>
    <row r="210" spans="1:58" x14ac:dyDescent="0.2">
      <c r="BE210" s="32" t="str">
        <f t="shared" si="44"/>
        <v>-</v>
      </c>
      <c r="BF210" s="7" t="str">
        <f t="shared" si="45"/>
        <v>-</v>
      </c>
    </row>
    <row r="211" spans="1:58" x14ac:dyDescent="0.2">
      <c r="BE211" s="32" t="str">
        <f t="shared" si="44"/>
        <v>-</v>
      </c>
      <c r="BF211" s="7" t="str">
        <f t="shared" si="45"/>
        <v>-</v>
      </c>
    </row>
    <row r="212" spans="1:58" x14ac:dyDescent="0.2">
      <c r="BE212" s="32" t="str">
        <f t="shared" si="44"/>
        <v>-</v>
      </c>
      <c r="BF212" s="7" t="str">
        <f t="shared" si="45"/>
        <v>-</v>
      </c>
    </row>
    <row r="213" spans="1:58" x14ac:dyDescent="0.2">
      <c r="BE213" s="32" t="str">
        <f t="shared" si="44"/>
        <v>-</v>
      </c>
      <c r="BF213" s="7" t="str">
        <f t="shared" si="45"/>
        <v>-</v>
      </c>
    </row>
    <row r="214" spans="1:58" x14ac:dyDescent="0.2">
      <c r="BE214" s="32" t="str">
        <f t="shared" si="44"/>
        <v>-</v>
      </c>
      <c r="BF214" s="7" t="str">
        <f t="shared" si="45"/>
        <v>-</v>
      </c>
    </row>
    <row r="215" spans="1:58" x14ac:dyDescent="0.2">
      <c r="BE215" s="32" t="str">
        <f t="shared" si="44"/>
        <v>-</v>
      </c>
      <c r="BF215" s="7" t="str">
        <f t="shared" si="45"/>
        <v>-</v>
      </c>
    </row>
    <row r="216" spans="1:58" x14ac:dyDescent="0.2">
      <c r="BE216" s="32" t="str">
        <f t="shared" si="44"/>
        <v>-</v>
      </c>
      <c r="BF216" s="7" t="str">
        <f t="shared" si="45"/>
        <v>-</v>
      </c>
    </row>
    <row r="217" spans="1:58" x14ac:dyDescent="0.2">
      <c r="BE217" s="32" t="str">
        <f t="shared" si="44"/>
        <v>-</v>
      </c>
      <c r="BF217" s="7" t="str">
        <f t="shared" si="45"/>
        <v>-</v>
      </c>
    </row>
    <row r="218" spans="1:58" x14ac:dyDescent="0.2">
      <c r="BE218" s="32" t="str">
        <f t="shared" si="44"/>
        <v>-</v>
      </c>
      <c r="BF218" s="7" t="str">
        <f t="shared" si="45"/>
        <v>-</v>
      </c>
    </row>
    <row r="219" spans="1:58" x14ac:dyDescent="0.2">
      <c r="BE219" s="32" t="str">
        <f t="shared" si="44"/>
        <v>-</v>
      </c>
      <c r="BF219" s="7" t="str">
        <f t="shared" si="45"/>
        <v>-</v>
      </c>
    </row>
    <row r="220" spans="1:58" x14ac:dyDescent="0.2">
      <c r="BE220" s="32" t="str">
        <f t="shared" si="44"/>
        <v>-</v>
      </c>
      <c r="BF220" s="7" t="str">
        <f t="shared" si="45"/>
        <v>-</v>
      </c>
    </row>
    <row r="221" spans="1:58" x14ac:dyDescent="0.2">
      <c r="BE221" s="32" t="str">
        <f t="shared" si="44"/>
        <v>-</v>
      </c>
      <c r="BF221" s="7" t="str">
        <f t="shared" si="45"/>
        <v>-</v>
      </c>
    </row>
    <row r="222" spans="1:58" x14ac:dyDescent="0.2">
      <c r="BE222" s="32" t="str">
        <f t="shared" si="44"/>
        <v>-</v>
      </c>
      <c r="BF222" s="7" t="str">
        <f t="shared" si="45"/>
        <v>-</v>
      </c>
    </row>
    <row r="223" spans="1:58" x14ac:dyDescent="0.2">
      <c r="BE223" s="32" t="str">
        <f t="shared" si="44"/>
        <v>-</v>
      </c>
      <c r="BF223" s="7" t="str">
        <f t="shared" si="45"/>
        <v>-</v>
      </c>
    </row>
    <row r="224" spans="1:58" x14ac:dyDescent="0.2">
      <c r="BE224" s="32" t="str">
        <f t="shared" si="44"/>
        <v>-</v>
      </c>
      <c r="BF224" s="7" t="str">
        <f t="shared" si="45"/>
        <v>-</v>
      </c>
    </row>
    <row r="225" spans="57:58" x14ac:dyDescent="0.2">
      <c r="BE225" s="32" t="str">
        <f t="shared" si="44"/>
        <v>-</v>
      </c>
      <c r="BF225" s="7" t="str">
        <f t="shared" si="45"/>
        <v>-</v>
      </c>
    </row>
    <row r="226" spans="57:58" x14ac:dyDescent="0.2">
      <c r="BE226" s="32" t="str">
        <f t="shared" si="44"/>
        <v>-</v>
      </c>
      <c r="BF226" s="7" t="str">
        <f t="shared" si="45"/>
        <v>-</v>
      </c>
    </row>
    <row r="227" spans="57:58" x14ac:dyDescent="0.2">
      <c r="BE227" s="32" t="str">
        <f t="shared" si="44"/>
        <v>-</v>
      </c>
      <c r="BF227" s="7" t="str">
        <f t="shared" si="45"/>
        <v>-</v>
      </c>
    </row>
    <row r="228" spans="57:58" x14ac:dyDescent="0.2">
      <c r="BE228" s="32" t="str">
        <f t="shared" si="44"/>
        <v>-</v>
      </c>
      <c r="BF228" s="7" t="str">
        <f t="shared" si="45"/>
        <v>-</v>
      </c>
    </row>
    <row r="229" spans="57:58" x14ac:dyDescent="0.2">
      <c r="BE229" s="32" t="str">
        <f t="shared" si="44"/>
        <v>-</v>
      </c>
      <c r="BF229" s="7" t="str">
        <f t="shared" si="45"/>
        <v>-</v>
      </c>
    </row>
    <row r="230" spans="57:58" x14ac:dyDescent="0.2">
      <c r="BE230" s="32" t="str">
        <f t="shared" si="44"/>
        <v>-</v>
      </c>
      <c r="BF230" s="7" t="str">
        <f t="shared" si="45"/>
        <v>-</v>
      </c>
    </row>
    <row r="231" spans="57:58" x14ac:dyDescent="0.2">
      <c r="BE231" s="32" t="str">
        <f t="shared" si="44"/>
        <v>-</v>
      </c>
      <c r="BF231" s="7" t="str">
        <f t="shared" si="45"/>
        <v>-</v>
      </c>
    </row>
    <row r="232" spans="57:58" x14ac:dyDescent="0.2">
      <c r="BE232" s="32" t="str">
        <f t="shared" si="44"/>
        <v>-</v>
      </c>
      <c r="BF232" s="7" t="str">
        <f t="shared" si="45"/>
        <v>-</v>
      </c>
    </row>
    <row r="233" spans="57:58" x14ac:dyDescent="0.2">
      <c r="BE233" s="32" t="str">
        <f t="shared" si="44"/>
        <v>-</v>
      </c>
      <c r="BF233" s="7" t="str">
        <f t="shared" si="45"/>
        <v>-</v>
      </c>
    </row>
    <row r="234" spans="57:58" x14ac:dyDescent="0.2">
      <c r="BE234" s="32" t="str">
        <f t="shared" si="44"/>
        <v>-</v>
      </c>
      <c r="BF234" s="7" t="str">
        <f t="shared" si="45"/>
        <v>-</v>
      </c>
    </row>
    <row r="235" spans="57:58" x14ac:dyDescent="0.2">
      <c r="BE235" s="32" t="str">
        <f t="shared" si="44"/>
        <v>-</v>
      </c>
      <c r="BF235" s="7" t="str">
        <f t="shared" si="45"/>
        <v>-</v>
      </c>
    </row>
    <row r="236" spans="57:58" x14ac:dyDescent="0.2">
      <c r="BE236" s="32" t="str">
        <f t="shared" si="44"/>
        <v>-</v>
      </c>
      <c r="BF236" s="7" t="str">
        <f t="shared" si="45"/>
        <v>-</v>
      </c>
    </row>
    <row r="237" spans="57:58" x14ac:dyDescent="0.2">
      <c r="BE237" s="32" t="str">
        <f t="shared" si="44"/>
        <v>-</v>
      </c>
      <c r="BF237" s="7" t="str">
        <f t="shared" si="45"/>
        <v>-</v>
      </c>
    </row>
    <row r="238" spans="57:58" x14ac:dyDescent="0.2">
      <c r="BE238" s="32" t="str">
        <f t="shared" si="44"/>
        <v>-</v>
      </c>
      <c r="BF238" s="7" t="str">
        <f t="shared" si="45"/>
        <v>-</v>
      </c>
    </row>
    <row r="239" spans="57:58" x14ac:dyDescent="0.2">
      <c r="BE239" s="32" t="str">
        <f t="shared" si="44"/>
        <v>-</v>
      </c>
      <c r="BF239" s="7" t="str">
        <f t="shared" si="45"/>
        <v>-</v>
      </c>
    </row>
    <row r="240" spans="57:58" x14ac:dyDescent="0.2">
      <c r="BE240" s="32" t="str">
        <f t="shared" si="44"/>
        <v>-</v>
      </c>
      <c r="BF240" s="7" t="str">
        <f t="shared" si="45"/>
        <v>-</v>
      </c>
    </row>
    <row r="241" spans="57:58" x14ac:dyDescent="0.2">
      <c r="BE241" s="32" t="str">
        <f t="shared" si="44"/>
        <v>-</v>
      </c>
      <c r="BF241" s="7" t="str">
        <f t="shared" si="45"/>
        <v>-</v>
      </c>
    </row>
    <row r="242" spans="57:58" x14ac:dyDescent="0.2">
      <c r="BE242" s="32" t="str">
        <f t="shared" si="44"/>
        <v>-</v>
      </c>
      <c r="BF242" s="7" t="str">
        <f t="shared" si="45"/>
        <v>-</v>
      </c>
    </row>
    <row r="243" spans="57:58" x14ac:dyDescent="0.2">
      <c r="BE243" s="32" t="str">
        <f t="shared" si="44"/>
        <v>-</v>
      </c>
      <c r="BF243" s="7" t="str">
        <f t="shared" si="45"/>
        <v>-</v>
      </c>
    </row>
    <row r="244" spans="57:58" x14ac:dyDescent="0.2">
      <c r="BE244" s="32" t="str">
        <f t="shared" si="44"/>
        <v>-</v>
      </c>
      <c r="BF244" s="7" t="str">
        <f t="shared" si="45"/>
        <v>-</v>
      </c>
    </row>
    <row r="245" spans="57:58" x14ac:dyDescent="0.2">
      <c r="BE245" s="32" t="str">
        <f t="shared" si="44"/>
        <v>-</v>
      </c>
      <c r="BF245" s="7" t="str">
        <f t="shared" si="45"/>
        <v>-</v>
      </c>
    </row>
    <row r="246" spans="57:58" x14ac:dyDescent="0.2">
      <c r="BE246" s="32" t="str">
        <f t="shared" si="44"/>
        <v>-</v>
      </c>
      <c r="BF246" s="7" t="str">
        <f t="shared" si="45"/>
        <v>-</v>
      </c>
    </row>
    <row r="247" spans="57:58" x14ac:dyDescent="0.2">
      <c r="BE247" s="32" t="str">
        <f t="shared" si="44"/>
        <v>-</v>
      </c>
      <c r="BF247" s="7" t="str">
        <f t="shared" si="45"/>
        <v>-</v>
      </c>
    </row>
    <row r="248" spans="57:58" x14ac:dyDescent="0.2">
      <c r="BE248" s="32" t="str">
        <f t="shared" si="44"/>
        <v>-</v>
      </c>
      <c r="BF248" s="7" t="str">
        <f t="shared" si="45"/>
        <v>-</v>
      </c>
    </row>
    <row r="249" spans="57:58" x14ac:dyDescent="0.2">
      <c r="BE249" s="32" t="str">
        <f t="shared" si="44"/>
        <v>-</v>
      </c>
      <c r="BF249" s="7" t="str">
        <f t="shared" si="45"/>
        <v>-</v>
      </c>
    </row>
    <row r="250" spans="57:58" x14ac:dyDescent="0.2">
      <c r="BE250" s="32" t="str">
        <f t="shared" si="44"/>
        <v>-</v>
      </c>
      <c r="BF250" s="7" t="str">
        <f t="shared" si="45"/>
        <v>-</v>
      </c>
    </row>
    <row r="251" spans="57:58" x14ac:dyDescent="0.2">
      <c r="BE251" s="32" t="str">
        <f t="shared" si="44"/>
        <v>-</v>
      </c>
      <c r="BF251" s="7" t="str">
        <f t="shared" si="45"/>
        <v>-</v>
      </c>
    </row>
    <row r="252" spans="57:58" x14ac:dyDescent="0.2">
      <c r="BE252" s="32" t="str">
        <f t="shared" si="44"/>
        <v>-</v>
      </c>
      <c r="BF252" s="7" t="str">
        <f t="shared" si="45"/>
        <v>-</v>
      </c>
    </row>
    <row r="253" spans="57:58" x14ac:dyDescent="0.2">
      <c r="BE253" s="32" t="str">
        <f t="shared" si="44"/>
        <v>-</v>
      </c>
      <c r="BF253" s="7" t="str">
        <f t="shared" si="45"/>
        <v>-</v>
      </c>
    </row>
    <row r="254" spans="57:58" x14ac:dyDescent="0.2">
      <c r="BE254" s="32" t="str">
        <f t="shared" si="44"/>
        <v>-</v>
      </c>
      <c r="BF254" s="7" t="str">
        <f t="shared" si="45"/>
        <v>-</v>
      </c>
    </row>
    <row r="255" spans="57:58" x14ac:dyDescent="0.2">
      <c r="BE255" s="32" t="str">
        <f t="shared" si="44"/>
        <v>-</v>
      </c>
      <c r="BF255" s="7" t="str">
        <f t="shared" si="45"/>
        <v>-</v>
      </c>
    </row>
    <row r="256" spans="57:58" x14ac:dyDescent="0.2">
      <c r="BE256" s="32" t="str">
        <f t="shared" si="44"/>
        <v>-</v>
      </c>
      <c r="BF256" s="7" t="str">
        <f t="shared" si="45"/>
        <v>-</v>
      </c>
    </row>
    <row r="257" spans="57:58" x14ac:dyDescent="0.2">
      <c r="BE257" s="32" t="str">
        <f t="shared" ref="BE257:BE296" si="46">IF((D257-F257)+(E257-G257)=(-P257-Q257-R257-S257-T257-U257-V257+W257+X257+Y257+Z257+AA257+AB257+AC257+AD257+AE257+AF257+AG257+AH257+AI257+AJ257+AK257+AL257+AM257+AN257+AO257+AP257+AQ257+AR257+AS257+AT257+AU257+AV257+AW257+AX257+AY257+AZ257+BA257+BB257+BC257),"-","ERROR")</f>
        <v>-</v>
      </c>
      <c r="BF257" s="7" t="str">
        <f t="shared" ref="BF257:BF320" si="47">IF((D257-F257)+(E257-G257)=(-H257-I257-J257-K257),"-","ERROR")</f>
        <v>-</v>
      </c>
    </row>
    <row r="258" spans="57:58" x14ac:dyDescent="0.2">
      <c r="BE258" s="32" t="str">
        <f t="shared" si="46"/>
        <v>-</v>
      </c>
      <c r="BF258" s="7" t="str">
        <f t="shared" si="47"/>
        <v>-</v>
      </c>
    </row>
    <row r="259" spans="57:58" x14ac:dyDescent="0.2">
      <c r="BE259" s="32" t="str">
        <f t="shared" si="46"/>
        <v>-</v>
      </c>
      <c r="BF259" s="7" t="str">
        <f t="shared" si="47"/>
        <v>-</v>
      </c>
    </row>
    <row r="260" spans="57:58" x14ac:dyDescent="0.2">
      <c r="BE260" s="32" t="str">
        <f t="shared" si="46"/>
        <v>-</v>
      </c>
      <c r="BF260" s="7" t="str">
        <f t="shared" si="47"/>
        <v>-</v>
      </c>
    </row>
    <row r="261" spans="57:58" x14ac:dyDescent="0.2">
      <c r="BE261" s="32" t="str">
        <f t="shared" si="46"/>
        <v>-</v>
      </c>
      <c r="BF261" s="7" t="str">
        <f t="shared" si="47"/>
        <v>-</v>
      </c>
    </row>
    <row r="262" spans="57:58" x14ac:dyDescent="0.2">
      <c r="BE262" s="32" t="str">
        <f t="shared" si="46"/>
        <v>-</v>
      </c>
      <c r="BF262" s="7" t="str">
        <f t="shared" si="47"/>
        <v>-</v>
      </c>
    </row>
    <row r="263" spans="57:58" x14ac:dyDescent="0.2">
      <c r="BE263" s="32" t="str">
        <f t="shared" si="46"/>
        <v>-</v>
      </c>
      <c r="BF263" s="7" t="str">
        <f t="shared" si="47"/>
        <v>-</v>
      </c>
    </row>
    <row r="264" spans="57:58" x14ac:dyDescent="0.2">
      <c r="BE264" s="32" t="str">
        <f t="shared" si="46"/>
        <v>-</v>
      </c>
      <c r="BF264" s="7" t="str">
        <f t="shared" si="47"/>
        <v>-</v>
      </c>
    </row>
    <row r="265" spans="57:58" x14ac:dyDescent="0.2">
      <c r="BE265" s="32" t="str">
        <f t="shared" si="46"/>
        <v>-</v>
      </c>
      <c r="BF265" s="7" t="str">
        <f t="shared" si="47"/>
        <v>-</v>
      </c>
    </row>
    <row r="266" spans="57:58" x14ac:dyDescent="0.2">
      <c r="BE266" s="32" t="str">
        <f t="shared" si="46"/>
        <v>-</v>
      </c>
      <c r="BF266" s="7" t="str">
        <f t="shared" si="47"/>
        <v>-</v>
      </c>
    </row>
    <row r="267" spans="57:58" x14ac:dyDescent="0.2">
      <c r="BE267" s="32" t="str">
        <f t="shared" si="46"/>
        <v>-</v>
      </c>
      <c r="BF267" s="7" t="str">
        <f t="shared" si="47"/>
        <v>-</v>
      </c>
    </row>
    <row r="268" spans="57:58" x14ac:dyDescent="0.2">
      <c r="BE268" s="32" t="str">
        <f t="shared" si="46"/>
        <v>-</v>
      </c>
      <c r="BF268" s="7" t="str">
        <f t="shared" si="47"/>
        <v>-</v>
      </c>
    </row>
    <row r="269" spans="57:58" x14ac:dyDescent="0.2">
      <c r="BE269" s="32" t="str">
        <f t="shared" si="46"/>
        <v>-</v>
      </c>
      <c r="BF269" s="7" t="str">
        <f t="shared" si="47"/>
        <v>-</v>
      </c>
    </row>
    <row r="270" spans="57:58" x14ac:dyDescent="0.2">
      <c r="BE270" s="32" t="str">
        <f t="shared" si="46"/>
        <v>-</v>
      </c>
      <c r="BF270" s="7" t="str">
        <f t="shared" si="47"/>
        <v>-</v>
      </c>
    </row>
    <row r="271" spans="57:58" x14ac:dyDescent="0.2">
      <c r="BE271" s="32" t="str">
        <f t="shared" si="46"/>
        <v>-</v>
      </c>
      <c r="BF271" s="7" t="str">
        <f t="shared" si="47"/>
        <v>-</v>
      </c>
    </row>
    <row r="272" spans="57:58" x14ac:dyDescent="0.2">
      <c r="BE272" s="32" t="str">
        <f t="shared" si="46"/>
        <v>-</v>
      </c>
      <c r="BF272" s="7" t="str">
        <f t="shared" si="47"/>
        <v>-</v>
      </c>
    </row>
    <row r="273" spans="57:58" x14ac:dyDescent="0.2">
      <c r="BE273" s="32" t="str">
        <f t="shared" si="46"/>
        <v>-</v>
      </c>
      <c r="BF273" s="7" t="str">
        <f t="shared" si="47"/>
        <v>-</v>
      </c>
    </row>
    <row r="274" spans="57:58" x14ac:dyDescent="0.2">
      <c r="BE274" s="32" t="str">
        <f t="shared" si="46"/>
        <v>-</v>
      </c>
      <c r="BF274" s="7" t="str">
        <f t="shared" si="47"/>
        <v>-</v>
      </c>
    </row>
    <row r="275" spans="57:58" x14ac:dyDescent="0.2">
      <c r="BE275" s="32" t="str">
        <f t="shared" si="46"/>
        <v>-</v>
      </c>
      <c r="BF275" s="7" t="str">
        <f t="shared" si="47"/>
        <v>-</v>
      </c>
    </row>
    <row r="276" spans="57:58" x14ac:dyDescent="0.2">
      <c r="BE276" s="32" t="str">
        <f t="shared" si="46"/>
        <v>-</v>
      </c>
      <c r="BF276" s="7" t="str">
        <f t="shared" si="47"/>
        <v>-</v>
      </c>
    </row>
    <row r="277" spans="57:58" x14ac:dyDescent="0.2">
      <c r="BE277" s="32" t="str">
        <f t="shared" si="46"/>
        <v>-</v>
      </c>
      <c r="BF277" s="7" t="str">
        <f t="shared" si="47"/>
        <v>-</v>
      </c>
    </row>
    <row r="278" spans="57:58" x14ac:dyDescent="0.2">
      <c r="BE278" s="32" t="str">
        <f t="shared" si="46"/>
        <v>-</v>
      </c>
      <c r="BF278" s="7" t="str">
        <f t="shared" si="47"/>
        <v>-</v>
      </c>
    </row>
    <row r="279" spans="57:58" x14ac:dyDescent="0.2">
      <c r="BE279" s="32" t="str">
        <f t="shared" si="46"/>
        <v>-</v>
      </c>
      <c r="BF279" s="7" t="str">
        <f t="shared" si="47"/>
        <v>-</v>
      </c>
    </row>
    <row r="280" spans="57:58" x14ac:dyDescent="0.2">
      <c r="BE280" s="32" t="str">
        <f t="shared" si="46"/>
        <v>-</v>
      </c>
      <c r="BF280" s="7" t="str">
        <f t="shared" si="47"/>
        <v>-</v>
      </c>
    </row>
    <row r="281" spans="57:58" x14ac:dyDescent="0.2">
      <c r="BE281" s="32" t="str">
        <f t="shared" si="46"/>
        <v>-</v>
      </c>
      <c r="BF281" s="7" t="str">
        <f t="shared" si="47"/>
        <v>-</v>
      </c>
    </row>
    <row r="282" spans="57:58" x14ac:dyDescent="0.2">
      <c r="BE282" s="32" t="str">
        <f t="shared" si="46"/>
        <v>-</v>
      </c>
      <c r="BF282" s="7" t="str">
        <f t="shared" si="47"/>
        <v>-</v>
      </c>
    </row>
    <row r="283" spans="57:58" x14ac:dyDescent="0.2">
      <c r="BE283" s="32" t="str">
        <f t="shared" si="46"/>
        <v>-</v>
      </c>
      <c r="BF283" s="7" t="str">
        <f t="shared" si="47"/>
        <v>-</v>
      </c>
    </row>
    <row r="284" spans="57:58" x14ac:dyDescent="0.2">
      <c r="BE284" s="32" t="str">
        <f t="shared" si="46"/>
        <v>-</v>
      </c>
      <c r="BF284" s="7" t="str">
        <f t="shared" si="47"/>
        <v>-</v>
      </c>
    </row>
    <row r="285" spans="57:58" x14ac:dyDescent="0.2">
      <c r="BE285" s="32" t="str">
        <f t="shared" si="46"/>
        <v>-</v>
      </c>
      <c r="BF285" s="7" t="str">
        <f t="shared" si="47"/>
        <v>-</v>
      </c>
    </row>
    <row r="286" spans="57:58" x14ac:dyDescent="0.2">
      <c r="BE286" s="32" t="str">
        <f t="shared" si="46"/>
        <v>-</v>
      </c>
      <c r="BF286" s="7" t="str">
        <f t="shared" si="47"/>
        <v>-</v>
      </c>
    </row>
    <row r="287" spans="57:58" x14ac:dyDescent="0.2">
      <c r="BE287" s="32" t="str">
        <f t="shared" si="46"/>
        <v>-</v>
      </c>
      <c r="BF287" s="7" t="str">
        <f t="shared" si="47"/>
        <v>-</v>
      </c>
    </row>
    <row r="288" spans="57:58" x14ac:dyDescent="0.2">
      <c r="BE288" s="32" t="str">
        <f t="shared" si="46"/>
        <v>-</v>
      </c>
      <c r="BF288" s="7" t="str">
        <f t="shared" si="47"/>
        <v>-</v>
      </c>
    </row>
    <row r="289" spans="57:58" x14ac:dyDescent="0.2">
      <c r="BE289" s="32" t="str">
        <f t="shared" si="46"/>
        <v>-</v>
      </c>
      <c r="BF289" s="7" t="str">
        <f t="shared" si="47"/>
        <v>-</v>
      </c>
    </row>
    <row r="290" spans="57:58" x14ac:dyDescent="0.2">
      <c r="BE290" s="32" t="str">
        <f t="shared" si="46"/>
        <v>-</v>
      </c>
      <c r="BF290" s="7" t="str">
        <f t="shared" si="47"/>
        <v>-</v>
      </c>
    </row>
    <row r="291" spans="57:58" x14ac:dyDescent="0.2">
      <c r="BE291" s="32" t="str">
        <f t="shared" si="46"/>
        <v>-</v>
      </c>
      <c r="BF291" s="7" t="str">
        <f t="shared" si="47"/>
        <v>-</v>
      </c>
    </row>
    <row r="292" spans="57:58" x14ac:dyDescent="0.2">
      <c r="BE292" s="32" t="str">
        <f t="shared" si="46"/>
        <v>-</v>
      </c>
      <c r="BF292" s="7" t="str">
        <f t="shared" si="47"/>
        <v>-</v>
      </c>
    </row>
    <row r="293" spans="57:58" x14ac:dyDescent="0.2">
      <c r="BE293" s="32" t="str">
        <f t="shared" si="46"/>
        <v>-</v>
      </c>
      <c r="BF293" s="7" t="str">
        <f t="shared" si="47"/>
        <v>-</v>
      </c>
    </row>
    <row r="294" spans="57:58" x14ac:dyDescent="0.2">
      <c r="BE294" s="32" t="str">
        <f t="shared" si="46"/>
        <v>-</v>
      </c>
      <c r="BF294" s="7" t="str">
        <f t="shared" si="47"/>
        <v>-</v>
      </c>
    </row>
    <row r="295" spans="57:58" x14ac:dyDescent="0.2">
      <c r="BE295" s="32" t="str">
        <f t="shared" si="46"/>
        <v>-</v>
      </c>
      <c r="BF295" s="7" t="str">
        <f t="shared" si="47"/>
        <v>-</v>
      </c>
    </row>
    <row r="296" spans="57:58" x14ac:dyDescent="0.2">
      <c r="BE296" s="32" t="str">
        <f t="shared" si="46"/>
        <v>-</v>
      </c>
      <c r="BF296" s="7" t="str">
        <f t="shared" si="47"/>
        <v>-</v>
      </c>
    </row>
    <row r="297" spans="57:58" x14ac:dyDescent="0.2">
      <c r="BF297" s="7" t="str">
        <f t="shared" si="47"/>
        <v>-</v>
      </c>
    </row>
    <row r="298" spans="57:58" x14ac:dyDescent="0.2">
      <c r="BF298" s="7" t="str">
        <f t="shared" si="47"/>
        <v>-</v>
      </c>
    </row>
    <row r="299" spans="57:58" x14ac:dyDescent="0.2">
      <c r="BF299" s="7" t="str">
        <f t="shared" si="47"/>
        <v>-</v>
      </c>
    </row>
    <row r="300" spans="57:58" x14ac:dyDescent="0.2">
      <c r="BF300" s="7" t="str">
        <f t="shared" si="47"/>
        <v>-</v>
      </c>
    </row>
    <row r="301" spans="57:58" x14ac:dyDescent="0.2">
      <c r="BF301" s="7" t="str">
        <f t="shared" si="47"/>
        <v>-</v>
      </c>
    </row>
    <row r="302" spans="57:58" x14ac:dyDescent="0.2">
      <c r="BF302" s="7" t="str">
        <f t="shared" si="47"/>
        <v>-</v>
      </c>
    </row>
    <row r="303" spans="57:58" x14ac:dyDescent="0.2">
      <c r="BF303" s="7" t="str">
        <f t="shared" si="47"/>
        <v>-</v>
      </c>
    </row>
    <row r="304" spans="57:58" x14ac:dyDescent="0.2">
      <c r="BF304" s="7" t="str">
        <f t="shared" si="47"/>
        <v>-</v>
      </c>
    </row>
    <row r="305" spans="58:58" x14ac:dyDescent="0.2">
      <c r="BF305" s="7" t="str">
        <f t="shared" si="47"/>
        <v>-</v>
      </c>
    </row>
    <row r="306" spans="58:58" x14ac:dyDescent="0.2">
      <c r="BF306" s="7" t="str">
        <f t="shared" si="47"/>
        <v>-</v>
      </c>
    </row>
    <row r="307" spans="58:58" x14ac:dyDescent="0.2">
      <c r="BF307" s="7" t="str">
        <f t="shared" si="47"/>
        <v>-</v>
      </c>
    </row>
    <row r="308" spans="58:58" x14ac:dyDescent="0.2">
      <c r="BF308" s="7" t="str">
        <f t="shared" si="47"/>
        <v>-</v>
      </c>
    </row>
    <row r="309" spans="58:58" x14ac:dyDescent="0.2">
      <c r="BF309" s="7" t="str">
        <f t="shared" si="47"/>
        <v>-</v>
      </c>
    </row>
    <row r="310" spans="58:58" x14ac:dyDescent="0.2">
      <c r="BF310" s="7" t="str">
        <f t="shared" si="47"/>
        <v>-</v>
      </c>
    </row>
    <row r="311" spans="58:58" x14ac:dyDescent="0.2">
      <c r="BF311" s="7" t="str">
        <f t="shared" si="47"/>
        <v>-</v>
      </c>
    </row>
    <row r="312" spans="58:58" x14ac:dyDescent="0.2">
      <c r="BF312" s="7" t="str">
        <f t="shared" si="47"/>
        <v>-</v>
      </c>
    </row>
    <row r="313" spans="58:58" x14ac:dyDescent="0.2">
      <c r="BF313" s="7" t="str">
        <f t="shared" si="47"/>
        <v>-</v>
      </c>
    </row>
    <row r="314" spans="58:58" x14ac:dyDescent="0.2">
      <c r="BF314" s="7" t="str">
        <f t="shared" si="47"/>
        <v>-</v>
      </c>
    </row>
    <row r="315" spans="58:58" x14ac:dyDescent="0.2">
      <c r="BF315" s="7" t="str">
        <f t="shared" si="47"/>
        <v>-</v>
      </c>
    </row>
    <row r="316" spans="58:58" x14ac:dyDescent="0.2">
      <c r="BF316" s="7" t="str">
        <f t="shared" si="47"/>
        <v>-</v>
      </c>
    </row>
    <row r="317" spans="58:58" x14ac:dyDescent="0.2">
      <c r="BF317" s="7" t="str">
        <f t="shared" si="47"/>
        <v>-</v>
      </c>
    </row>
    <row r="318" spans="58:58" x14ac:dyDescent="0.2">
      <c r="BF318" s="7" t="str">
        <f t="shared" si="47"/>
        <v>-</v>
      </c>
    </row>
    <row r="319" spans="58:58" x14ac:dyDescent="0.2">
      <c r="BF319" s="7" t="str">
        <f t="shared" si="47"/>
        <v>-</v>
      </c>
    </row>
    <row r="320" spans="58:58" x14ac:dyDescent="0.2">
      <c r="BF320" s="7" t="str">
        <f t="shared" si="47"/>
        <v>-</v>
      </c>
    </row>
    <row r="321" spans="58:58" x14ac:dyDescent="0.2">
      <c r="BF321" s="7" t="str">
        <f t="shared" ref="BF321:BF352" si="48">IF((D321-F321)+(E321-G321)=(-H321-I321-J321-K321),"-","ERROR")</f>
        <v>-</v>
      </c>
    </row>
    <row r="322" spans="58:58" x14ac:dyDescent="0.2">
      <c r="BF322" s="7" t="str">
        <f t="shared" si="48"/>
        <v>-</v>
      </c>
    </row>
    <row r="323" spans="58:58" x14ac:dyDescent="0.2">
      <c r="BF323" s="7" t="str">
        <f t="shared" si="48"/>
        <v>-</v>
      </c>
    </row>
    <row r="324" spans="58:58" x14ac:dyDescent="0.2">
      <c r="BF324" s="7" t="str">
        <f t="shared" si="48"/>
        <v>-</v>
      </c>
    </row>
    <row r="325" spans="58:58" x14ac:dyDescent="0.2">
      <c r="BF325" s="7" t="str">
        <f t="shared" si="48"/>
        <v>-</v>
      </c>
    </row>
    <row r="326" spans="58:58" x14ac:dyDescent="0.2">
      <c r="BF326" s="7" t="str">
        <f t="shared" si="48"/>
        <v>-</v>
      </c>
    </row>
    <row r="327" spans="58:58" x14ac:dyDescent="0.2">
      <c r="BF327" s="7" t="str">
        <f t="shared" si="48"/>
        <v>-</v>
      </c>
    </row>
    <row r="328" spans="58:58" x14ac:dyDescent="0.2">
      <c r="BF328" s="7" t="str">
        <f t="shared" si="48"/>
        <v>-</v>
      </c>
    </row>
    <row r="329" spans="58:58" x14ac:dyDescent="0.2">
      <c r="BF329" s="7" t="str">
        <f t="shared" si="48"/>
        <v>-</v>
      </c>
    </row>
    <row r="330" spans="58:58" x14ac:dyDescent="0.2">
      <c r="BF330" s="7" t="str">
        <f t="shared" si="48"/>
        <v>-</v>
      </c>
    </row>
    <row r="331" spans="58:58" x14ac:dyDescent="0.2">
      <c r="BF331" s="7" t="str">
        <f t="shared" si="48"/>
        <v>-</v>
      </c>
    </row>
    <row r="332" spans="58:58" x14ac:dyDescent="0.2">
      <c r="BF332" s="7" t="str">
        <f t="shared" si="48"/>
        <v>-</v>
      </c>
    </row>
    <row r="333" spans="58:58" x14ac:dyDescent="0.2">
      <c r="BF333" s="7" t="str">
        <f t="shared" si="48"/>
        <v>-</v>
      </c>
    </row>
    <row r="334" spans="58:58" x14ac:dyDescent="0.2">
      <c r="BF334" s="7" t="str">
        <f t="shared" si="48"/>
        <v>-</v>
      </c>
    </row>
    <row r="335" spans="58:58" x14ac:dyDescent="0.2">
      <c r="BF335" s="7" t="str">
        <f t="shared" si="48"/>
        <v>-</v>
      </c>
    </row>
    <row r="336" spans="58:58" x14ac:dyDescent="0.2">
      <c r="BF336" s="7" t="str">
        <f t="shared" si="48"/>
        <v>-</v>
      </c>
    </row>
    <row r="337" spans="58:58" x14ac:dyDescent="0.2">
      <c r="BF337" s="7" t="str">
        <f t="shared" si="48"/>
        <v>-</v>
      </c>
    </row>
    <row r="338" spans="58:58" x14ac:dyDescent="0.2">
      <c r="BF338" s="7" t="str">
        <f t="shared" si="48"/>
        <v>-</v>
      </c>
    </row>
    <row r="339" spans="58:58" x14ac:dyDescent="0.2">
      <c r="BF339" s="7" t="str">
        <f t="shared" si="48"/>
        <v>-</v>
      </c>
    </row>
    <row r="340" spans="58:58" x14ac:dyDescent="0.2">
      <c r="BF340" s="7" t="str">
        <f t="shared" si="48"/>
        <v>-</v>
      </c>
    </row>
    <row r="341" spans="58:58" x14ac:dyDescent="0.2">
      <c r="BF341" s="7" t="str">
        <f t="shared" si="48"/>
        <v>-</v>
      </c>
    </row>
    <row r="342" spans="58:58" x14ac:dyDescent="0.2">
      <c r="BF342" s="7" t="str">
        <f t="shared" si="48"/>
        <v>-</v>
      </c>
    </row>
    <row r="343" spans="58:58" x14ac:dyDescent="0.2">
      <c r="BF343" s="7" t="str">
        <f t="shared" si="48"/>
        <v>-</v>
      </c>
    </row>
    <row r="344" spans="58:58" x14ac:dyDescent="0.2">
      <c r="BF344" s="7" t="str">
        <f t="shared" si="48"/>
        <v>-</v>
      </c>
    </row>
    <row r="345" spans="58:58" x14ac:dyDescent="0.2">
      <c r="BF345" s="7" t="str">
        <f t="shared" si="48"/>
        <v>-</v>
      </c>
    </row>
    <row r="346" spans="58:58" x14ac:dyDescent="0.2">
      <c r="BF346" s="7" t="str">
        <f t="shared" si="48"/>
        <v>-</v>
      </c>
    </row>
    <row r="347" spans="58:58" x14ac:dyDescent="0.2">
      <c r="BF347" s="7" t="str">
        <f t="shared" si="48"/>
        <v>-</v>
      </c>
    </row>
    <row r="348" spans="58:58" x14ac:dyDescent="0.2">
      <c r="BF348" s="7" t="str">
        <f t="shared" si="48"/>
        <v>-</v>
      </c>
    </row>
    <row r="349" spans="58:58" x14ac:dyDescent="0.2">
      <c r="BF349" s="7" t="str">
        <f t="shared" si="48"/>
        <v>-</v>
      </c>
    </row>
    <row r="350" spans="58:58" x14ac:dyDescent="0.2">
      <c r="BF350" s="7" t="str">
        <f t="shared" si="48"/>
        <v>-</v>
      </c>
    </row>
    <row r="351" spans="58:58" x14ac:dyDescent="0.2">
      <c r="BF351" s="7" t="str">
        <f t="shared" si="48"/>
        <v>-</v>
      </c>
    </row>
    <row r="352" spans="58:58" x14ac:dyDescent="0.2">
      <c r="BF352" s="7" t="str">
        <f t="shared" si="48"/>
        <v>-</v>
      </c>
    </row>
  </sheetData>
  <conditionalFormatting sqref="AA6">
    <cfRule type="expression" dxfId="19" priority="17">
      <formula>AA5&lt;67</formula>
    </cfRule>
    <cfRule type="expression" dxfId="18" priority="18">
      <formula>AA5&lt;85</formula>
    </cfRule>
    <cfRule type="expression" dxfId="17" priority="19">
      <formula>AA5&lt;100</formula>
    </cfRule>
    <cfRule type="expression" dxfId="16" priority="20">
      <formula>AA5&gt;99.9</formula>
    </cfRule>
  </conditionalFormatting>
  <conditionalFormatting sqref="Y6">
    <cfRule type="expression" dxfId="15" priority="13" stopIfTrue="1">
      <formula>Y5&lt;67</formula>
    </cfRule>
    <cfRule type="expression" dxfId="14" priority="14" stopIfTrue="1">
      <formula>Y5&lt;85</formula>
    </cfRule>
    <cfRule type="expression" dxfId="13" priority="15" stopIfTrue="1">
      <formula>Y5&lt;100</formula>
    </cfRule>
    <cfRule type="expression" dxfId="12" priority="16" stopIfTrue="1">
      <formula>Y5&gt;99.9</formula>
    </cfRule>
  </conditionalFormatting>
  <conditionalFormatting sqref="Z6">
    <cfRule type="expression" dxfId="11" priority="9" stopIfTrue="1">
      <formula>Z5&lt;67</formula>
    </cfRule>
    <cfRule type="expression" dxfId="10" priority="10" stopIfTrue="1">
      <formula>Z5&lt;85</formula>
    </cfRule>
    <cfRule type="expression" dxfId="9" priority="11" stopIfTrue="1">
      <formula>Z5&lt;100</formula>
    </cfRule>
    <cfRule type="expression" dxfId="8" priority="12" stopIfTrue="1">
      <formula>Z5&gt;99.9</formula>
    </cfRule>
  </conditionalFormatting>
  <conditionalFormatting sqref="AB6:AZ6">
    <cfRule type="expression" dxfId="7" priority="5" stopIfTrue="1">
      <formula>AB5&lt;67</formula>
    </cfRule>
    <cfRule type="expression" dxfId="6" priority="6" stopIfTrue="1">
      <formula>AB5&lt;85</formula>
    </cfRule>
    <cfRule type="expression" dxfId="5" priority="7" stopIfTrue="1">
      <formula>AB5&lt;100</formula>
    </cfRule>
    <cfRule type="expression" dxfId="4" priority="8" stopIfTrue="1">
      <formula>AB5&gt;99.9</formula>
    </cfRule>
  </conditionalFormatting>
  <conditionalFormatting sqref="BB6:BC6">
    <cfRule type="expression" dxfId="3" priority="1" stopIfTrue="1">
      <formula>BB5&lt;67</formula>
    </cfRule>
    <cfRule type="expression" dxfId="2" priority="2" stopIfTrue="1">
      <formula>BB5&lt;85</formula>
    </cfRule>
    <cfRule type="expression" dxfId="1" priority="3" stopIfTrue="1">
      <formula>BB5&lt;100</formula>
    </cfRule>
    <cfRule type="expression" dxfId="0" priority="4" stopIfTrue="1">
      <formula>BB5&gt;99.9</formula>
    </cfRule>
  </conditionalFormatting>
  <printOptions gridLines="1"/>
  <pageMargins left="0.35433070866141736" right="0.43307086614173229" top="0.98425196850393704" bottom="0.98425196850393704" header="0.51181102362204722" footer="0.51181102362204722"/>
  <pageSetup paperSize="9" scale="80" fitToWidth="2" fitToHeight="2" orientation="landscape" horizontalDpi="300" verticalDpi="300" r:id="rId1"/>
  <headerFooter alignWithMargins="0">
    <oddHeader>&amp;LSheviock Parish Council
&amp;CExample Information&amp;R2003/04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workbookViewId="0">
      <selection activeCell="G12" sqref="G12"/>
    </sheetView>
  </sheetViews>
  <sheetFormatPr defaultRowHeight="12.75" x14ac:dyDescent="0.2"/>
  <cols>
    <col min="1" max="1" width="12.42578125" style="66" customWidth="1"/>
    <col min="2" max="2" width="14.140625" style="67" customWidth="1"/>
    <col min="3" max="3" width="34.28515625" customWidth="1"/>
    <col min="4" max="4" width="10.42578125" style="67" customWidth="1"/>
    <col min="5" max="5" width="12.28515625" style="67" customWidth="1"/>
  </cols>
  <sheetData>
    <row r="1" spans="1:9" ht="38.25" x14ac:dyDescent="0.2">
      <c r="A1" s="68" t="s">
        <v>4</v>
      </c>
      <c r="B1" s="69" t="s">
        <v>60</v>
      </c>
      <c r="C1" s="70" t="s">
        <v>59</v>
      </c>
      <c r="D1" s="69" t="s">
        <v>61</v>
      </c>
      <c r="E1" s="69" t="s">
        <v>62</v>
      </c>
      <c r="F1" s="69" t="s">
        <v>63</v>
      </c>
    </row>
    <row r="2" spans="1:9" x14ac:dyDescent="0.2">
      <c r="A2" s="66">
        <v>41107</v>
      </c>
      <c r="B2" s="67">
        <v>200</v>
      </c>
      <c r="C2" s="62"/>
      <c r="E2" s="67">
        <f>B2-D2</f>
        <v>200</v>
      </c>
    </row>
    <row r="3" spans="1:9" ht="38.25" x14ac:dyDescent="0.2">
      <c r="A3" s="66">
        <v>41121</v>
      </c>
      <c r="C3" s="62" t="s">
        <v>64</v>
      </c>
      <c r="D3" s="67">
        <v>59.96</v>
      </c>
      <c r="E3" s="67">
        <f>IF(B3&gt;0,(B3+E2-D3),(E2-D3))</f>
        <v>140.04</v>
      </c>
      <c r="F3" s="67">
        <f>(0.2*D3)/1.2</f>
        <v>9.9933333333333341</v>
      </c>
      <c r="G3" s="67"/>
      <c r="I3" s="67"/>
    </row>
    <row r="4" spans="1:9" x14ac:dyDescent="0.2">
      <c r="A4" s="66">
        <v>41247</v>
      </c>
      <c r="C4" t="s">
        <v>69</v>
      </c>
      <c r="D4" s="30">
        <v>47.61</v>
      </c>
      <c r="E4" s="67">
        <f t="shared" ref="E4:E40" si="0">IF(B4&gt;0,(B4+E3-D4),(E3-D4))</f>
        <v>92.429999999999993</v>
      </c>
      <c r="F4" s="67">
        <f>(0.2*D4)/1.2</f>
        <v>7.9350000000000005</v>
      </c>
    </row>
    <row r="5" spans="1:9" x14ac:dyDescent="0.2">
      <c r="A5" s="66">
        <v>41238</v>
      </c>
      <c r="B5" s="30">
        <v>200</v>
      </c>
      <c r="C5" t="s">
        <v>70</v>
      </c>
      <c r="E5" s="67">
        <f t="shared" si="0"/>
        <v>292.43</v>
      </c>
      <c r="F5" s="67">
        <f t="shared" ref="F5:F40" si="1">(0.2*D5)/1.2</f>
        <v>0</v>
      </c>
    </row>
    <row r="6" spans="1:9" x14ac:dyDescent="0.2">
      <c r="A6" s="66">
        <v>41261</v>
      </c>
      <c r="C6" t="s">
        <v>71</v>
      </c>
      <c r="D6" s="30">
        <v>134.47</v>
      </c>
      <c r="E6" s="67">
        <f t="shared" si="0"/>
        <v>157.96</v>
      </c>
      <c r="F6" s="67">
        <f t="shared" si="1"/>
        <v>22.411666666666669</v>
      </c>
    </row>
    <row r="7" spans="1:9" x14ac:dyDescent="0.2">
      <c r="E7" s="67">
        <f t="shared" si="0"/>
        <v>157.96</v>
      </c>
      <c r="F7" s="67">
        <f t="shared" si="1"/>
        <v>0</v>
      </c>
    </row>
    <row r="8" spans="1:9" x14ac:dyDescent="0.2">
      <c r="A8" s="66">
        <v>41407</v>
      </c>
      <c r="C8" t="s">
        <v>101</v>
      </c>
      <c r="D8" s="67">
        <v>44.38</v>
      </c>
      <c r="E8" s="67">
        <f t="shared" si="0"/>
        <v>113.58000000000001</v>
      </c>
      <c r="F8" s="67">
        <f t="shared" si="1"/>
        <v>7.3966666666666683</v>
      </c>
    </row>
    <row r="9" spans="1:9" x14ac:dyDescent="0.2">
      <c r="A9" s="66">
        <v>41494</v>
      </c>
      <c r="C9" t="s">
        <v>137</v>
      </c>
      <c r="D9" s="30">
        <v>6.49</v>
      </c>
      <c r="E9" s="67">
        <f t="shared" si="0"/>
        <v>107.09000000000002</v>
      </c>
      <c r="F9" s="67" t="s">
        <v>138</v>
      </c>
    </row>
    <row r="10" spans="1:9" x14ac:dyDescent="0.2">
      <c r="A10" s="66">
        <v>41712</v>
      </c>
      <c r="C10" t="s">
        <v>71</v>
      </c>
      <c r="D10" s="67">
        <v>33.32</v>
      </c>
      <c r="E10" s="67">
        <f t="shared" si="0"/>
        <v>73.77000000000001</v>
      </c>
      <c r="F10" s="67">
        <f t="shared" si="1"/>
        <v>5.5533333333333337</v>
      </c>
    </row>
    <row r="11" spans="1:9" x14ac:dyDescent="0.2">
      <c r="A11" s="66">
        <v>41729</v>
      </c>
      <c r="C11" t="s">
        <v>185</v>
      </c>
      <c r="D11" s="30">
        <v>7.5</v>
      </c>
      <c r="E11" s="67">
        <f t="shared" si="0"/>
        <v>66.27000000000001</v>
      </c>
      <c r="F11" s="67" t="s">
        <v>186</v>
      </c>
    </row>
    <row r="12" spans="1:9" x14ac:dyDescent="0.2">
      <c r="A12" s="66">
        <v>41729</v>
      </c>
      <c r="C12" t="s">
        <v>187</v>
      </c>
      <c r="D12" s="67">
        <v>5</v>
      </c>
      <c r="E12" s="67">
        <f t="shared" si="0"/>
        <v>61.27000000000001</v>
      </c>
      <c r="F12" s="67" t="s">
        <v>138</v>
      </c>
    </row>
    <row r="13" spans="1:9" x14ac:dyDescent="0.2">
      <c r="E13" s="67">
        <f t="shared" si="0"/>
        <v>61.27000000000001</v>
      </c>
      <c r="F13" s="67">
        <f t="shared" si="1"/>
        <v>0</v>
      </c>
    </row>
    <row r="14" spans="1:9" x14ac:dyDescent="0.2">
      <c r="E14" s="67">
        <f t="shared" si="0"/>
        <v>61.27000000000001</v>
      </c>
      <c r="F14" s="67">
        <f t="shared" si="1"/>
        <v>0</v>
      </c>
    </row>
    <row r="15" spans="1:9" x14ac:dyDescent="0.2">
      <c r="E15" s="67">
        <f t="shared" si="0"/>
        <v>61.27000000000001</v>
      </c>
      <c r="F15" s="67">
        <f t="shared" si="1"/>
        <v>0</v>
      </c>
    </row>
    <row r="16" spans="1:9" x14ac:dyDescent="0.2">
      <c r="E16" s="67">
        <f t="shared" si="0"/>
        <v>61.27000000000001</v>
      </c>
      <c r="F16" s="67">
        <f t="shared" si="1"/>
        <v>0</v>
      </c>
    </row>
    <row r="17" spans="5:6" x14ac:dyDescent="0.2">
      <c r="E17" s="67">
        <f t="shared" si="0"/>
        <v>61.27000000000001</v>
      </c>
      <c r="F17" s="67">
        <f t="shared" si="1"/>
        <v>0</v>
      </c>
    </row>
    <row r="18" spans="5:6" x14ac:dyDescent="0.2">
      <c r="E18" s="67">
        <f t="shared" si="0"/>
        <v>61.27000000000001</v>
      </c>
      <c r="F18" s="67">
        <f t="shared" si="1"/>
        <v>0</v>
      </c>
    </row>
    <row r="19" spans="5:6" x14ac:dyDescent="0.2">
      <c r="E19" s="67">
        <f t="shared" si="0"/>
        <v>61.27000000000001</v>
      </c>
      <c r="F19" s="67">
        <f t="shared" si="1"/>
        <v>0</v>
      </c>
    </row>
    <row r="20" spans="5:6" x14ac:dyDescent="0.2">
      <c r="E20" s="67">
        <f t="shared" si="0"/>
        <v>61.27000000000001</v>
      </c>
      <c r="F20" s="67">
        <f t="shared" si="1"/>
        <v>0</v>
      </c>
    </row>
    <row r="21" spans="5:6" x14ac:dyDescent="0.2">
      <c r="E21" s="67">
        <f t="shared" si="0"/>
        <v>61.27000000000001</v>
      </c>
      <c r="F21" s="67">
        <f t="shared" si="1"/>
        <v>0</v>
      </c>
    </row>
    <row r="22" spans="5:6" x14ac:dyDescent="0.2">
      <c r="E22" s="67">
        <f t="shared" si="0"/>
        <v>61.27000000000001</v>
      </c>
      <c r="F22" s="67">
        <f t="shared" si="1"/>
        <v>0</v>
      </c>
    </row>
    <row r="23" spans="5:6" x14ac:dyDescent="0.2">
      <c r="E23" s="67">
        <f t="shared" si="0"/>
        <v>61.27000000000001</v>
      </c>
      <c r="F23" s="67">
        <f t="shared" si="1"/>
        <v>0</v>
      </c>
    </row>
    <row r="24" spans="5:6" x14ac:dyDescent="0.2">
      <c r="E24" s="67">
        <f t="shared" si="0"/>
        <v>61.27000000000001</v>
      </c>
      <c r="F24" s="67">
        <f t="shared" si="1"/>
        <v>0</v>
      </c>
    </row>
    <row r="25" spans="5:6" x14ac:dyDescent="0.2">
      <c r="E25" s="67">
        <f t="shared" si="0"/>
        <v>61.27000000000001</v>
      </c>
      <c r="F25" s="67">
        <f t="shared" si="1"/>
        <v>0</v>
      </c>
    </row>
    <row r="26" spans="5:6" x14ac:dyDescent="0.2">
      <c r="E26" s="67">
        <f t="shared" si="0"/>
        <v>61.27000000000001</v>
      </c>
      <c r="F26" s="67">
        <f t="shared" si="1"/>
        <v>0</v>
      </c>
    </row>
    <row r="27" spans="5:6" x14ac:dyDescent="0.2">
      <c r="E27" s="67">
        <f t="shared" si="0"/>
        <v>61.27000000000001</v>
      </c>
      <c r="F27" s="67">
        <f t="shared" si="1"/>
        <v>0</v>
      </c>
    </row>
    <row r="28" spans="5:6" x14ac:dyDescent="0.2">
      <c r="E28" s="67">
        <f t="shared" si="0"/>
        <v>61.27000000000001</v>
      </c>
      <c r="F28" s="67">
        <f t="shared" si="1"/>
        <v>0</v>
      </c>
    </row>
    <row r="29" spans="5:6" x14ac:dyDescent="0.2">
      <c r="E29" s="67">
        <f t="shared" si="0"/>
        <v>61.27000000000001</v>
      </c>
      <c r="F29" s="67">
        <f t="shared" si="1"/>
        <v>0</v>
      </c>
    </row>
    <row r="30" spans="5:6" x14ac:dyDescent="0.2">
      <c r="E30" s="67">
        <f t="shared" si="0"/>
        <v>61.27000000000001</v>
      </c>
      <c r="F30" s="67">
        <f t="shared" si="1"/>
        <v>0</v>
      </c>
    </row>
    <row r="31" spans="5:6" x14ac:dyDescent="0.2">
      <c r="E31" s="67">
        <f t="shared" si="0"/>
        <v>61.27000000000001</v>
      </c>
      <c r="F31" s="67">
        <f t="shared" si="1"/>
        <v>0</v>
      </c>
    </row>
    <row r="32" spans="5:6" x14ac:dyDescent="0.2">
      <c r="E32" s="67">
        <f t="shared" si="0"/>
        <v>61.27000000000001</v>
      </c>
      <c r="F32" s="67">
        <f t="shared" si="1"/>
        <v>0</v>
      </c>
    </row>
    <row r="33" spans="5:6" x14ac:dyDescent="0.2">
      <c r="E33" s="67">
        <f t="shared" si="0"/>
        <v>61.27000000000001</v>
      </c>
      <c r="F33" s="67">
        <f t="shared" si="1"/>
        <v>0</v>
      </c>
    </row>
    <row r="34" spans="5:6" x14ac:dyDescent="0.2">
      <c r="E34" s="67">
        <f t="shared" si="0"/>
        <v>61.27000000000001</v>
      </c>
      <c r="F34" s="67">
        <f t="shared" si="1"/>
        <v>0</v>
      </c>
    </row>
    <row r="35" spans="5:6" x14ac:dyDescent="0.2">
      <c r="E35" s="67">
        <f t="shared" si="0"/>
        <v>61.27000000000001</v>
      </c>
      <c r="F35" s="67">
        <f t="shared" si="1"/>
        <v>0</v>
      </c>
    </row>
    <row r="36" spans="5:6" x14ac:dyDescent="0.2">
      <c r="E36" s="67">
        <f t="shared" si="0"/>
        <v>61.27000000000001</v>
      </c>
      <c r="F36" s="67">
        <f t="shared" si="1"/>
        <v>0</v>
      </c>
    </row>
    <row r="37" spans="5:6" x14ac:dyDescent="0.2">
      <c r="E37" s="67">
        <f t="shared" si="0"/>
        <v>61.27000000000001</v>
      </c>
      <c r="F37" s="67">
        <f t="shared" si="1"/>
        <v>0</v>
      </c>
    </row>
    <row r="38" spans="5:6" x14ac:dyDescent="0.2">
      <c r="E38" s="67">
        <f t="shared" si="0"/>
        <v>61.27000000000001</v>
      </c>
      <c r="F38" s="67">
        <f t="shared" si="1"/>
        <v>0</v>
      </c>
    </row>
    <row r="39" spans="5:6" x14ac:dyDescent="0.2">
      <c r="E39" s="67">
        <f t="shared" si="0"/>
        <v>61.27000000000001</v>
      </c>
      <c r="F39" s="67">
        <f t="shared" si="1"/>
        <v>0</v>
      </c>
    </row>
    <row r="40" spans="5:6" x14ac:dyDescent="0.2">
      <c r="E40" s="67">
        <f t="shared" si="0"/>
        <v>61.27000000000001</v>
      </c>
      <c r="F40" s="67">
        <f t="shared" si="1"/>
        <v>0</v>
      </c>
    </row>
    <row r="41" spans="5:6" x14ac:dyDescent="0.2">
      <c r="E41" s="67">
        <f t="shared" ref="E41:E66" si="2">B41-D41</f>
        <v>0</v>
      </c>
    </row>
    <row r="42" spans="5:6" x14ac:dyDescent="0.2">
      <c r="E42" s="67">
        <f t="shared" si="2"/>
        <v>0</v>
      </c>
    </row>
    <row r="43" spans="5:6" x14ac:dyDescent="0.2">
      <c r="E43" s="67">
        <f t="shared" si="2"/>
        <v>0</v>
      </c>
    </row>
    <row r="44" spans="5:6" x14ac:dyDescent="0.2">
      <c r="E44" s="67">
        <f t="shared" si="2"/>
        <v>0</v>
      </c>
    </row>
    <row r="45" spans="5:6" x14ac:dyDescent="0.2">
      <c r="E45" s="67">
        <f t="shared" si="2"/>
        <v>0</v>
      </c>
    </row>
    <row r="46" spans="5:6" x14ac:dyDescent="0.2">
      <c r="E46" s="67">
        <f t="shared" si="2"/>
        <v>0</v>
      </c>
    </row>
    <row r="47" spans="5:6" x14ac:dyDescent="0.2">
      <c r="E47" s="67">
        <f t="shared" si="2"/>
        <v>0</v>
      </c>
    </row>
    <row r="48" spans="5:6" x14ac:dyDescent="0.2">
      <c r="E48" s="67">
        <f t="shared" si="2"/>
        <v>0</v>
      </c>
    </row>
    <row r="49" spans="5:5" x14ac:dyDescent="0.2">
      <c r="E49" s="67">
        <f t="shared" si="2"/>
        <v>0</v>
      </c>
    </row>
    <row r="50" spans="5:5" x14ac:dyDescent="0.2">
      <c r="E50" s="67">
        <f t="shared" si="2"/>
        <v>0</v>
      </c>
    </row>
    <row r="51" spans="5:5" x14ac:dyDescent="0.2">
      <c r="E51" s="67">
        <f t="shared" si="2"/>
        <v>0</v>
      </c>
    </row>
    <row r="52" spans="5:5" x14ac:dyDescent="0.2">
      <c r="E52" s="67">
        <f t="shared" si="2"/>
        <v>0</v>
      </c>
    </row>
    <row r="53" spans="5:5" x14ac:dyDescent="0.2">
      <c r="E53" s="67">
        <f t="shared" si="2"/>
        <v>0</v>
      </c>
    </row>
    <row r="54" spans="5:5" x14ac:dyDescent="0.2">
      <c r="E54" s="67">
        <f t="shared" si="2"/>
        <v>0</v>
      </c>
    </row>
    <row r="55" spans="5:5" x14ac:dyDescent="0.2">
      <c r="E55" s="67">
        <f t="shared" si="2"/>
        <v>0</v>
      </c>
    </row>
    <row r="56" spans="5:5" x14ac:dyDescent="0.2">
      <c r="E56" s="67">
        <f t="shared" si="2"/>
        <v>0</v>
      </c>
    </row>
    <row r="57" spans="5:5" x14ac:dyDescent="0.2">
      <c r="E57" s="67">
        <f t="shared" si="2"/>
        <v>0</v>
      </c>
    </row>
    <row r="58" spans="5:5" x14ac:dyDescent="0.2">
      <c r="E58" s="67">
        <f t="shared" si="2"/>
        <v>0</v>
      </c>
    </row>
    <row r="59" spans="5:5" x14ac:dyDescent="0.2">
      <c r="E59" s="67">
        <f t="shared" si="2"/>
        <v>0</v>
      </c>
    </row>
    <row r="60" spans="5:5" x14ac:dyDescent="0.2">
      <c r="E60" s="67">
        <f t="shared" si="2"/>
        <v>0</v>
      </c>
    </row>
    <row r="61" spans="5:5" x14ac:dyDescent="0.2">
      <c r="E61" s="67">
        <f t="shared" si="2"/>
        <v>0</v>
      </c>
    </row>
    <row r="62" spans="5:5" x14ac:dyDescent="0.2">
      <c r="E62" s="67">
        <f t="shared" si="2"/>
        <v>0</v>
      </c>
    </row>
    <row r="63" spans="5:5" x14ac:dyDescent="0.2">
      <c r="E63" s="67">
        <f t="shared" si="2"/>
        <v>0</v>
      </c>
    </row>
    <row r="64" spans="5:5" x14ac:dyDescent="0.2">
      <c r="E64" s="67">
        <f t="shared" si="2"/>
        <v>0</v>
      </c>
    </row>
    <row r="65" spans="5:5" x14ac:dyDescent="0.2">
      <c r="E65" s="67">
        <f t="shared" si="2"/>
        <v>0</v>
      </c>
    </row>
    <row r="66" spans="5:5" x14ac:dyDescent="0.2">
      <c r="E66" s="67">
        <f t="shared" si="2"/>
        <v>0</v>
      </c>
    </row>
    <row r="67" spans="5:5" x14ac:dyDescent="0.2">
      <c r="E67" s="67">
        <f t="shared" ref="E67:E74" si="3">B67-D67</f>
        <v>0</v>
      </c>
    </row>
    <row r="68" spans="5:5" x14ac:dyDescent="0.2">
      <c r="E68" s="67">
        <f t="shared" si="3"/>
        <v>0</v>
      </c>
    </row>
    <row r="69" spans="5:5" x14ac:dyDescent="0.2">
      <c r="E69" s="67">
        <f t="shared" si="3"/>
        <v>0</v>
      </c>
    </row>
    <row r="70" spans="5:5" x14ac:dyDescent="0.2">
      <c r="E70" s="67">
        <f t="shared" si="3"/>
        <v>0</v>
      </c>
    </row>
    <row r="71" spans="5:5" x14ac:dyDescent="0.2">
      <c r="E71" s="67">
        <f t="shared" si="3"/>
        <v>0</v>
      </c>
    </row>
    <row r="72" spans="5:5" x14ac:dyDescent="0.2">
      <c r="E72" s="67">
        <f t="shared" si="3"/>
        <v>0</v>
      </c>
    </row>
    <row r="73" spans="5:5" x14ac:dyDescent="0.2">
      <c r="E73" s="67">
        <f t="shared" si="3"/>
        <v>0</v>
      </c>
    </row>
    <row r="74" spans="5:5" x14ac:dyDescent="0.2">
      <c r="E74" s="67">
        <f t="shared" si="3"/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2013-2014</vt:lpstr>
      <vt:lpstr>Alto Card record</vt:lpstr>
      <vt:lpstr>'2013-2014'!Print_Area</vt:lpstr>
      <vt:lpstr>'2013-2014'!Print_Titles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M.C. Murphy</dc:creator>
  <cp:lastModifiedBy>ChrisK</cp:lastModifiedBy>
  <cp:lastPrinted>2014-05-10T19:19:03Z</cp:lastPrinted>
  <dcterms:created xsi:type="dcterms:W3CDTF">2000-04-07T09:49:14Z</dcterms:created>
  <dcterms:modified xsi:type="dcterms:W3CDTF">2014-11-22T18:25:49Z</dcterms:modified>
</cp:coreProperties>
</file>